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200" windowHeight="7755" activeTab="0"/>
  </bookViews>
  <sheets>
    <sheet name="Bėgimas 1" sheetId="1" r:id="rId1"/>
    <sheet name="Bėgimas 2" sheetId="2" r:id="rId2"/>
    <sheet name="Bėgimas 3" sheetId="3" r:id="rId3"/>
  </sheets>
  <externalReferences>
    <externalReference r:id="rId6"/>
    <externalReference r:id="rId7"/>
    <externalReference r:id="rId8"/>
  </externalReferences>
  <definedNames>
    <definedName name="_xlnm._FilterDatabase" localSheetId="1" hidden="1">'Bėgimas 2'!$A$4:$M$19</definedName>
    <definedName name="dalyviai" localSheetId="1">'[1]Sarasas'!$B$5:$J$293</definedName>
    <definedName name="dalyviai" localSheetId="2">'[2]Sarasas'!$B$5:$J$293</definedName>
    <definedName name="dalyviai">'[3]Sarasas'!$B$5:$J$293</definedName>
    <definedName name="grupes" localSheetId="1">'[1]Sarasas'!$O$5:$P$18</definedName>
    <definedName name="grupes">'[2]Sarasas'!$O$5:$P$18</definedName>
    <definedName name="rezultatas">'Bėgimas 2'!$B$4:$M$19</definedName>
  </definedNames>
  <calcPr fullCalcOnLoad="1"/>
</workbook>
</file>

<file path=xl/sharedStrings.xml><?xml version="1.0" encoding="utf-8"?>
<sst xmlns="http://schemas.openxmlformats.org/spreadsheetml/2006/main" count="147" uniqueCount="103">
  <si>
    <t>Atviras Lietuvos duatlono čempionatas</t>
  </si>
  <si>
    <t>1,5 km bėgimas, 6 km dviratis, 0,75 km bėgimas</t>
  </si>
  <si>
    <t>Vieta</t>
  </si>
  <si>
    <t>Nr.</t>
  </si>
  <si>
    <t>Vardas</t>
  </si>
  <si>
    <t>Pavardė</t>
  </si>
  <si>
    <t>Gimimo data</t>
  </si>
  <si>
    <t>Miestas</t>
  </si>
  <si>
    <t>Klubas</t>
  </si>
  <si>
    <t>Lytis</t>
  </si>
  <si>
    <t>Grupė</t>
  </si>
  <si>
    <t>Evelina</t>
  </si>
  <si>
    <t>Tomkevičiūtė</t>
  </si>
  <si>
    <t>Panevėžio triatlono klubas</t>
  </si>
  <si>
    <t>M</t>
  </si>
  <si>
    <t>M-3 (2000-2001 m)</t>
  </si>
  <si>
    <t>Unė</t>
  </si>
  <si>
    <t>Narkūnaitė</t>
  </si>
  <si>
    <t>Darna</t>
  </si>
  <si>
    <t>Viltė</t>
  </si>
  <si>
    <t>Matas</t>
  </si>
  <si>
    <t>Bernadickas</t>
  </si>
  <si>
    <t>V</t>
  </si>
  <si>
    <t>V-3 (2000-2001 m)</t>
  </si>
  <si>
    <t xml:space="preserve">Karina </t>
  </si>
  <si>
    <t>Šimkūnaitė</t>
  </si>
  <si>
    <t>Karolina</t>
  </si>
  <si>
    <t>Lukšytė</t>
  </si>
  <si>
    <t>Beatričė</t>
  </si>
  <si>
    <t>Vinciūnaitė</t>
  </si>
  <si>
    <t>M-2 (2002-2003 m.)</t>
  </si>
  <si>
    <t>Madara</t>
  </si>
  <si>
    <t>Klavniece</t>
  </si>
  <si>
    <t>Carnikavas sporta centrs</t>
  </si>
  <si>
    <t>M-1 (2004 m. ir jaun.)</t>
  </si>
  <si>
    <t>Bėgimas</t>
  </si>
  <si>
    <t>Dviračiai</t>
  </si>
  <si>
    <t>34:15</t>
  </si>
  <si>
    <t>Gal.rez.</t>
  </si>
  <si>
    <t>Nuotolis</t>
  </si>
  <si>
    <t>4,5 km bėgimas, 20 km dviratis, 3 km bėgimas</t>
  </si>
  <si>
    <t>14:59</t>
  </si>
  <si>
    <t>53:27</t>
  </si>
  <si>
    <t>15:30</t>
  </si>
  <si>
    <t>53:28</t>
  </si>
  <si>
    <t>53:37</t>
  </si>
  <si>
    <t>15:34</t>
  </si>
  <si>
    <t>53:11</t>
  </si>
  <si>
    <t>16:48</t>
  </si>
  <si>
    <t>55:44</t>
  </si>
  <si>
    <t>16:47</t>
  </si>
  <si>
    <t>55:41</t>
  </si>
  <si>
    <t>15:33</t>
  </si>
  <si>
    <t>57:20</t>
  </si>
  <si>
    <t>17:21</t>
  </si>
  <si>
    <t>59:19</t>
  </si>
  <si>
    <t>16:43</t>
  </si>
  <si>
    <t>1:03:48</t>
  </si>
  <si>
    <t>20:13</t>
  </si>
  <si>
    <t>1:02:21</t>
  </si>
  <si>
    <t>20:26</t>
  </si>
  <si>
    <t>1:09:06</t>
  </si>
  <si>
    <t>20:45</t>
  </si>
  <si>
    <t>1:12:41</t>
  </si>
  <si>
    <t>15:46</t>
  </si>
  <si>
    <t>1:03:44</t>
  </si>
  <si>
    <t>1:04:05</t>
  </si>
  <si>
    <t>1:04:17</t>
  </si>
  <si>
    <t>1:04:21</t>
  </si>
  <si>
    <t>1:06:49</t>
  </si>
  <si>
    <t>1:07:02</t>
  </si>
  <si>
    <t>1:08:54</t>
  </si>
  <si>
    <t>1:11:07</t>
  </si>
  <si>
    <t>1:14:44</t>
  </si>
  <si>
    <t>1:15:18</t>
  </si>
  <si>
    <t>1:24:11</t>
  </si>
  <si>
    <t>1:27:45</t>
  </si>
  <si>
    <t>Vilnius</t>
  </si>
  <si>
    <t>3 km bėgimas, 12 km dviratis, 1,5 km bėgimas</t>
  </si>
  <si>
    <t>Gal. Rez.</t>
  </si>
  <si>
    <t>12:13</t>
  </si>
  <si>
    <t>38:29</t>
  </si>
  <si>
    <t>11:46</t>
  </si>
  <si>
    <t>38:14</t>
  </si>
  <si>
    <t>13:35</t>
  </si>
  <si>
    <t>42:14</t>
  </si>
  <si>
    <t>10:39</t>
  </si>
  <si>
    <t>36:10</t>
  </si>
  <si>
    <t>11:57</t>
  </si>
  <si>
    <t>38:58</t>
  </si>
  <si>
    <t>38:24</t>
  </si>
  <si>
    <t>12:49</t>
  </si>
  <si>
    <t>12:43</t>
  </si>
  <si>
    <t>42:28</t>
  </si>
  <si>
    <t>13:34</t>
  </si>
  <si>
    <t>43:19</t>
  </si>
  <si>
    <t>-</t>
  </si>
  <si>
    <t>38:25</t>
  </si>
  <si>
    <t>MV1</t>
  </si>
  <si>
    <t>13:49</t>
  </si>
  <si>
    <t>44:00</t>
  </si>
  <si>
    <t>13:11</t>
  </si>
  <si>
    <t>44:25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</si>
</sst>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yyyy\-mm\-dd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5">
      <alignment/>
      <protection/>
    </xf>
    <xf numFmtId="164" fontId="2" fillId="0" borderId="10" xfId="56" applyNumberFormat="1" applyFont="1" applyFill="1" applyBorder="1" applyAlignment="1">
      <alignment horizontal="center"/>
      <protection/>
    </xf>
    <xf numFmtId="0" fontId="7" fillId="0" borderId="0" xfId="56" applyFont="1" applyAlignment="1">
      <alignment/>
      <protection/>
    </xf>
    <xf numFmtId="0" fontId="2" fillId="0" borderId="0" xfId="56" applyFont="1">
      <alignment/>
      <protection/>
    </xf>
    <xf numFmtId="0" fontId="4" fillId="0" borderId="0" xfId="56" applyFont="1" applyAlignment="1">
      <alignment horizontal="left"/>
      <protection/>
    </xf>
    <xf numFmtId="0" fontId="8" fillId="0" borderId="0" xfId="56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left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/>
      <protection/>
    </xf>
    <xf numFmtId="164" fontId="4" fillId="0" borderId="0" xfId="56" applyNumberFormat="1" applyFont="1" applyAlignment="1">
      <alignment horizontal="center"/>
      <protection/>
    </xf>
    <xf numFmtId="164" fontId="5" fillId="33" borderId="10" xfId="56" applyNumberFormat="1" applyFont="1" applyFill="1" applyBorder="1" applyAlignment="1">
      <alignment horizontal="center" vertical="center"/>
      <protection/>
    </xf>
    <xf numFmtId="0" fontId="2" fillId="0" borderId="10" xfId="55" applyBorder="1" applyAlignment="1" applyProtection="1">
      <alignment horizontal="center"/>
      <protection locked="0"/>
    </xf>
    <xf numFmtId="45" fontId="5" fillId="33" borderId="10" xfId="56" applyNumberFormat="1" applyFont="1" applyFill="1" applyBorder="1" applyAlignment="1">
      <alignment horizontal="center" vertical="center"/>
      <protection/>
    </xf>
    <xf numFmtId="0" fontId="4" fillId="0" borderId="0" xfId="56" applyFont="1" applyAlignment="1">
      <alignment horizontal="right"/>
      <protection/>
    </xf>
    <xf numFmtId="0" fontId="2" fillId="0" borderId="10" xfId="56" applyFont="1" applyFill="1" applyBorder="1" applyAlignment="1">
      <alignment horizontal="right"/>
      <protection/>
    </xf>
    <xf numFmtId="0" fontId="9" fillId="0" borderId="0" xfId="56" applyFont="1" applyAlignment="1">
      <alignment horizontal="left"/>
      <protection/>
    </xf>
    <xf numFmtId="0" fontId="4" fillId="0" borderId="0" xfId="56" applyFont="1" applyAlignment="1">
      <alignment horizontal="left"/>
      <protection/>
    </xf>
    <xf numFmtId="0" fontId="3" fillId="0" borderId="10" xfId="56" applyFont="1" applyFill="1" applyBorder="1" applyAlignment="1">
      <alignment horizontal="left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2" fillId="0" borderId="0" xfId="56" applyFont="1" applyAlignment="1">
      <alignment horizontal="center"/>
      <protection/>
    </xf>
    <xf numFmtId="14" fontId="3" fillId="0" borderId="0" xfId="0" applyNumberFormat="1" applyFont="1" applyAlignment="1" applyProtection="1">
      <alignment horizontal="right"/>
      <protection locked="0"/>
    </xf>
    <xf numFmtId="20" fontId="2" fillId="0" borderId="10" xfId="56" applyNumberFormat="1" applyFont="1" applyFill="1" applyBorder="1" applyAlignment="1">
      <alignment horizontal="center"/>
      <protection/>
    </xf>
    <xf numFmtId="49" fontId="2" fillId="0" borderId="10" xfId="56" applyNumberFormat="1" applyFont="1" applyFill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0" xfId="56" applyFont="1" applyAlignment="1">
      <alignment horizontal="right"/>
      <protection/>
    </xf>
    <xf numFmtId="164" fontId="2" fillId="0" borderId="0" xfId="56" applyNumberFormat="1" applyFont="1" applyAlignment="1">
      <alignment horizontal="center"/>
      <protection/>
    </xf>
    <xf numFmtId="0" fontId="2" fillId="0" borderId="0" xfId="56" applyFont="1" applyAlignment="1">
      <alignment horizontal="left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0" fontId="4" fillId="0" borderId="0" xfId="56" applyFont="1" applyAlignment="1">
      <alignment horizontal="center"/>
      <protection/>
    </xf>
    <xf numFmtId="0" fontId="2" fillId="0" borderId="10" xfId="56" applyFont="1" applyFill="1" applyBorder="1" applyAlignment="1">
      <alignment horizontal="right"/>
      <protection/>
    </xf>
    <xf numFmtId="164" fontId="2" fillId="0" borderId="10" xfId="56" applyNumberFormat="1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left"/>
      <protection/>
    </xf>
    <xf numFmtId="0" fontId="2" fillId="0" borderId="10" xfId="56" applyFont="1" applyFill="1" applyBorder="1" applyAlignment="1">
      <alignment horizontal="center"/>
      <protection/>
    </xf>
    <xf numFmtId="0" fontId="2" fillId="0" borderId="0" xfId="58">
      <alignment/>
      <protection/>
    </xf>
    <xf numFmtId="14" fontId="3" fillId="0" borderId="0" xfId="58" applyNumberFormat="1" applyFont="1" applyAlignment="1" applyProtection="1">
      <alignment horizontal="right"/>
      <protection locked="0"/>
    </xf>
    <xf numFmtId="0" fontId="2" fillId="0" borderId="10" xfId="58" applyBorder="1" applyAlignment="1" applyProtection="1">
      <alignment horizontal="center"/>
      <protection locked="0"/>
    </xf>
    <xf numFmtId="49" fontId="2" fillId="0" borderId="10" xfId="56" applyNumberFormat="1" applyFont="1" applyFill="1" applyBorder="1" applyAlignment="1">
      <alignment horizontal="center"/>
      <protection/>
    </xf>
    <xf numFmtId="45" fontId="10" fillId="0" borderId="0" xfId="56" applyNumberFormat="1" applyFont="1" applyFill="1" applyAlignment="1">
      <alignment horizontal="center"/>
      <protection/>
    </xf>
    <xf numFmtId="45" fontId="10" fillId="0" borderId="0" xfId="56" applyNumberFormat="1" applyFont="1" applyAlignment="1">
      <alignment horizontal="center"/>
      <protection/>
    </xf>
    <xf numFmtId="45" fontId="10" fillId="0" borderId="10" xfId="56" applyNumberFormat="1" applyFont="1" applyBorder="1" applyAlignment="1">
      <alignment horizontal="center"/>
      <protection/>
    </xf>
    <xf numFmtId="45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3" fillId="0" borderId="10" xfId="56" applyNumberFormat="1" applyFont="1" applyFill="1" applyBorder="1" applyAlignment="1">
      <alignment horizontal="center"/>
      <protection/>
    </xf>
    <xf numFmtId="0" fontId="3" fillId="0" borderId="0" xfId="58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5">
    <dxf>
      <font>
        <color rgb="FFFF0000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baru\Desktop\B&#279;gimas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baru\Desktop\B&#279;gimas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baru\Desktop\Duatlonas%20Anyksciai2013%2009%2021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Bėgimas-2"/>
    </sheetNames>
    <definedNames>
      <definedName name="Laikai"/>
    </definedNames>
    <sheetDataSet>
      <sheetData sheetId="1">
        <row r="1">
          <cell r="B1">
            <v>0.028761574074074075</v>
          </cell>
        </row>
        <row r="2">
          <cell r="B2">
            <v>0.030810185185185187</v>
          </cell>
        </row>
        <row r="3">
          <cell r="B3">
            <v>0.030868055555555555</v>
          </cell>
        </row>
        <row r="4">
          <cell r="B4">
            <v>0.03090277777777778</v>
          </cell>
        </row>
        <row r="5">
          <cell r="B5">
            <v>0.030972222222222224</v>
          </cell>
        </row>
        <row r="6">
          <cell r="B6">
            <v>0.03099537037037037</v>
          </cell>
        </row>
        <row r="7">
          <cell r="B7">
            <v>0.03158564814814815</v>
          </cell>
        </row>
        <row r="8">
          <cell r="B8">
            <v>0.034027777777777775</v>
          </cell>
        </row>
        <row r="9">
          <cell r="B9">
            <v>0.034479166666666665</v>
          </cell>
        </row>
        <row r="10">
          <cell r="B10">
            <v>0.03488425925925926</v>
          </cell>
        </row>
        <row r="11">
          <cell r="B11">
            <v>0.03612268518518518</v>
          </cell>
        </row>
        <row r="12">
          <cell r="B12">
            <v>0.0364699074074074</v>
          </cell>
        </row>
        <row r="13">
          <cell r="B13">
            <v>0.03711805555555556</v>
          </cell>
        </row>
      </sheetData>
      <sheetData sheetId="3">
        <row r="1">
          <cell r="A1" t="str">
            <v>Atviras Lietuvos duatlono čempionatas</v>
          </cell>
          <cell r="H1" t="str">
            <v>Anykščiai,  2013 m. rugsėjo mėn. 21 d.</v>
          </cell>
        </row>
        <row r="5">
          <cell r="B5">
            <v>1</v>
          </cell>
          <cell r="C5" t="str">
            <v>Evelina</v>
          </cell>
          <cell r="D5" t="str">
            <v>Tomkevičiūtė</v>
          </cell>
          <cell r="E5" t="str">
            <v>M</v>
          </cell>
          <cell r="F5">
            <v>36930</v>
          </cell>
          <cell r="H5" t="str">
            <v>Panevėžio triatlono klubas</v>
          </cell>
          <cell r="J5" t="str">
            <v>M-3 (2000-2001 m)</v>
          </cell>
          <cell r="O5">
            <v>4750</v>
          </cell>
          <cell r="P5" t="str">
            <v>V1 (1953 ir vyr.)</v>
          </cell>
        </row>
        <row r="6">
          <cell r="B6">
            <v>2</v>
          </cell>
          <cell r="C6" t="str">
            <v>Karina </v>
          </cell>
          <cell r="D6" t="str">
            <v>Šimkūnaitė</v>
          </cell>
          <cell r="E6" t="str">
            <v>M</v>
          </cell>
          <cell r="F6">
            <v>36902</v>
          </cell>
          <cell r="H6" t="str">
            <v>Panevėžio triatlono klubas</v>
          </cell>
          <cell r="J6" t="str">
            <v>M-3 (2000-2001 m)</v>
          </cell>
          <cell r="O6">
            <v>19725</v>
          </cell>
          <cell r="P6" t="str">
            <v>V2 (1954-1963 m.)</v>
          </cell>
        </row>
        <row r="7">
          <cell r="B7">
            <v>3</v>
          </cell>
          <cell r="C7" t="str">
            <v>Karolina</v>
          </cell>
          <cell r="D7" t="str">
            <v>Lukšytė</v>
          </cell>
          <cell r="E7" t="str">
            <v>M</v>
          </cell>
          <cell r="F7">
            <v>36526</v>
          </cell>
          <cell r="H7" t="str">
            <v>Panevėžio triatlono klubas</v>
          </cell>
          <cell r="J7" t="str">
            <v>M-3 (2000-2001 m)</v>
          </cell>
          <cell r="O7">
            <v>23377</v>
          </cell>
          <cell r="P7" t="str">
            <v>V3 (1964-1973 m.)</v>
          </cell>
        </row>
        <row r="8">
          <cell r="B8">
            <v>4</v>
          </cell>
          <cell r="C8" t="str">
            <v>Viltė</v>
          </cell>
          <cell r="D8" t="str">
            <v>Narkūnaitė</v>
          </cell>
          <cell r="E8" t="str">
            <v>M</v>
          </cell>
          <cell r="F8">
            <v>36705</v>
          </cell>
          <cell r="H8" t="str">
            <v>Darna</v>
          </cell>
          <cell r="J8" t="str">
            <v>M-3 (2000-2001 m)</v>
          </cell>
          <cell r="O8">
            <v>27030</v>
          </cell>
          <cell r="P8" t="str">
            <v>E (1974-1989 m.)</v>
          </cell>
        </row>
        <row r="9">
          <cell r="B9">
            <v>5</v>
          </cell>
          <cell r="C9" t="str">
            <v>Unė</v>
          </cell>
          <cell r="D9" t="str">
            <v>Narkūnaitė</v>
          </cell>
          <cell r="E9" t="str">
            <v>M</v>
          </cell>
          <cell r="F9">
            <v>36705</v>
          </cell>
          <cell r="H9" t="str">
            <v>Darna</v>
          </cell>
          <cell r="J9" t="str">
            <v>M-3 (2000-2001 m)</v>
          </cell>
          <cell r="O9">
            <v>32874</v>
          </cell>
          <cell r="P9" t="str">
            <v>7 (1990-1993 m.)</v>
          </cell>
        </row>
        <row r="10">
          <cell r="B10">
            <v>6</v>
          </cell>
          <cell r="C10" t="str">
            <v>Beatričė</v>
          </cell>
          <cell r="D10" t="str">
            <v>Vinciūnaitė</v>
          </cell>
          <cell r="E10" t="str">
            <v>M</v>
          </cell>
          <cell r="F10">
            <v>37976</v>
          </cell>
          <cell r="H10" t="str">
            <v>Darna</v>
          </cell>
          <cell r="J10" t="str">
            <v>M-2 (2002-2003 m.)</v>
          </cell>
          <cell r="O10">
            <v>34335</v>
          </cell>
          <cell r="P10" t="str">
            <v>6 (1994-1995 m.)</v>
          </cell>
        </row>
        <row r="11">
          <cell r="B11">
            <v>7</v>
          </cell>
          <cell r="C11" t="str">
            <v>Matas</v>
          </cell>
          <cell r="D11" t="str">
            <v>Bernadickas</v>
          </cell>
          <cell r="E11" t="str">
            <v>V</v>
          </cell>
          <cell r="F11">
            <v>37027</v>
          </cell>
          <cell r="H11" t="str">
            <v>Darna</v>
          </cell>
          <cell r="J11" t="str">
            <v>V-3 (2000-2001 m)</v>
          </cell>
          <cell r="O11">
            <v>35065</v>
          </cell>
          <cell r="P11" t="str">
            <v>5 (1996-1997 m.)</v>
          </cell>
        </row>
        <row r="12">
          <cell r="B12">
            <v>22</v>
          </cell>
          <cell r="C12" t="str">
            <v>Fausta</v>
          </cell>
          <cell r="D12" t="str">
            <v>Rimkutė</v>
          </cell>
          <cell r="E12" t="str">
            <v>M</v>
          </cell>
          <cell r="F12">
            <v>36295</v>
          </cell>
          <cell r="H12" t="str">
            <v>Panevėžio triatlono klubas</v>
          </cell>
          <cell r="J12" t="str">
            <v>M-4 (1998-1999 m.)</v>
          </cell>
          <cell r="O12">
            <v>35796</v>
          </cell>
          <cell r="P12" t="str">
            <v>4 (1998-1999 m.)</v>
          </cell>
        </row>
        <row r="13">
          <cell r="B13">
            <v>23</v>
          </cell>
          <cell r="C13" t="str">
            <v>Povilas</v>
          </cell>
          <cell r="D13" t="str">
            <v>Gokas</v>
          </cell>
          <cell r="E13" t="str">
            <v>V</v>
          </cell>
          <cell r="F13">
            <v>36366</v>
          </cell>
          <cell r="H13" t="str">
            <v>Panevėžio triatlono klubas</v>
          </cell>
          <cell r="J13" t="str">
            <v>V-4 (1998-1999 m.)</v>
          </cell>
          <cell r="O13">
            <v>36526</v>
          </cell>
          <cell r="P13" t="str">
            <v>3 (2000-2001 m)</v>
          </cell>
        </row>
        <row r="14">
          <cell r="B14">
            <v>24</v>
          </cell>
          <cell r="C14" t="str">
            <v>Rimantas </v>
          </cell>
          <cell r="D14" t="str">
            <v>Kanaverskis</v>
          </cell>
          <cell r="E14" t="str">
            <v>V</v>
          </cell>
          <cell r="F14">
            <v>35583</v>
          </cell>
          <cell r="H14" t="str">
            <v>Panevėžio triatlono klubas</v>
          </cell>
          <cell r="J14" t="str">
            <v>V-5 (1996-1997 m.)</v>
          </cell>
          <cell r="O14">
            <v>37257</v>
          </cell>
          <cell r="P14" t="str">
            <v>2 (2002-2003 m.)</v>
          </cell>
        </row>
        <row r="15">
          <cell r="B15">
            <v>25</v>
          </cell>
          <cell r="C15" t="str">
            <v>Algimantas</v>
          </cell>
          <cell r="D15" t="str">
            <v>Kartošius</v>
          </cell>
          <cell r="E15" t="str">
            <v>V</v>
          </cell>
          <cell r="F15">
            <v>18573</v>
          </cell>
          <cell r="H15" t="str">
            <v>Šviesos kariai</v>
          </cell>
          <cell r="J15" t="str">
            <v>V-V1 (1953 ir vyr.)</v>
          </cell>
          <cell r="O15">
            <v>37987</v>
          </cell>
          <cell r="P15" t="str">
            <v>1 (2004 m. ir jaun.)</v>
          </cell>
        </row>
        <row r="16">
          <cell r="B16">
            <v>26</v>
          </cell>
          <cell r="C16" t="str">
            <v>Dainius</v>
          </cell>
          <cell r="D16" t="str">
            <v>Kopūstas</v>
          </cell>
          <cell r="E16" t="str">
            <v>V</v>
          </cell>
          <cell r="F16">
            <v>26104</v>
          </cell>
          <cell r="H16" t="str">
            <v>Panevėžio triatlono klubas</v>
          </cell>
          <cell r="J16" t="str">
            <v>V-V3 (1964-1973 m.)</v>
          </cell>
          <cell r="P16" t="str">
            <v/>
          </cell>
        </row>
        <row r="17">
          <cell r="B17">
            <v>27</v>
          </cell>
          <cell r="C17" t="str">
            <v>Justinas</v>
          </cell>
          <cell r="D17" t="str">
            <v>Narkūnas</v>
          </cell>
          <cell r="E17" t="str">
            <v>V</v>
          </cell>
          <cell r="F17">
            <v>36355</v>
          </cell>
          <cell r="H17" t="str">
            <v>Darna</v>
          </cell>
          <cell r="J17" t="str">
            <v>V-4 (1998-1999 m.)</v>
          </cell>
          <cell r="P17" t="str">
            <v/>
          </cell>
        </row>
        <row r="18">
          <cell r="B18">
            <v>51</v>
          </cell>
          <cell r="C18" t="str">
            <v>Titas</v>
          </cell>
          <cell r="D18" t="str">
            <v>Pumputis</v>
          </cell>
          <cell r="E18" t="str">
            <v>V</v>
          </cell>
          <cell r="F18">
            <v>35532</v>
          </cell>
          <cell r="H18" t="str">
            <v>Panevėžio triatlono klubas</v>
          </cell>
          <cell r="J18" t="str">
            <v>V-5 (1996-1997 m.)</v>
          </cell>
          <cell r="P18" t="str">
            <v/>
          </cell>
        </row>
        <row r="19">
          <cell r="B19">
            <v>52</v>
          </cell>
          <cell r="C19" t="str">
            <v>Rytis </v>
          </cell>
          <cell r="D19" t="str">
            <v>Grašys</v>
          </cell>
          <cell r="E19" t="str">
            <v>V</v>
          </cell>
          <cell r="F19">
            <v>34721</v>
          </cell>
          <cell r="H19" t="str">
            <v>Panevėžio triatlono klubas</v>
          </cell>
          <cell r="J19" t="str">
            <v>V-6 (1994-1995 m.)</v>
          </cell>
        </row>
        <row r="20">
          <cell r="B20">
            <v>53</v>
          </cell>
          <cell r="C20" t="str">
            <v>Gediminas </v>
          </cell>
          <cell r="D20" t="str">
            <v>Piliponis</v>
          </cell>
          <cell r="E20" t="str">
            <v>V</v>
          </cell>
          <cell r="F20">
            <v>34522</v>
          </cell>
          <cell r="H20" t="str">
            <v>Panevėžio triatlono klubas</v>
          </cell>
          <cell r="J20" t="str">
            <v>V-6 (1994-1995 m.)</v>
          </cell>
        </row>
        <row r="21">
          <cell r="B21">
            <v>28</v>
          </cell>
          <cell r="C21" t="str">
            <v>Vaclovas</v>
          </cell>
          <cell r="D21" t="str">
            <v>Markaitis</v>
          </cell>
          <cell r="E21" t="str">
            <v>V</v>
          </cell>
          <cell r="F21">
            <v>18781</v>
          </cell>
          <cell r="H21" t="str">
            <v>Skuodas</v>
          </cell>
          <cell r="J21" t="str">
            <v>V-V1 (1953 ir vyr.)</v>
          </cell>
        </row>
        <row r="22">
          <cell r="B22">
            <v>29</v>
          </cell>
          <cell r="C22" t="str">
            <v>Vytautas</v>
          </cell>
          <cell r="D22" t="str">
            <v>Ruškys</v>
          </cell>
          <cell r="E22" t="str">
            <v>V</v>
          </cell>
          <cell r="F22">
            <v>21363</v>
          </cell>
          <cell r="H22" t="str">
            <v>Akmenės SC</v>
          </cell>
          <cell r="J22" t="str">
            <v>V-V2 (1954-1963 m.)</v>
          </cell>
        </row>
        <row r="23">
          <cell r="B23">
            <v>30</v>
          </cell>
          <cell r="C23" t="str">
            <v>Juozas </v>
          </cell>
          <cell r="D23" t="str">
            <v>Kieras</v>
          </cell>
          <cell r="E23" t="str">
            <v>V</v>
          </cell>
          <cell r="F23">
            <v>17371</v>
          </cell>
          <cell r="H23" t="str">
            <v>Darna</v>
          </cell>
          <cell r="J23" t="str">
            <v>V-V1 (1953 ir vyr.)</v>
          </cell>
        </row>
        <row r="24">
          <cell r="B24">
            <v>31</v>
          </cell>
          <cell r="C24" t="str">
            <v>Albertas</v>
          </cell>
          <cell r="D24" t="str">
            <v>Survila</v>
          </cell>
          <cell r="E24" t="str">
            <v>V</v>
          </cell>
          <cell r="F24">
            <v>17954</v>
          </cell>
          <cell r="G24" t="str">
            <v>Pakruojis</v>
          </cell>
          <cell r="H24" t="str">
            <v>Vėjas</v>
          </cell>
          <cell r="J24" t="str">
            <v>V-V1 (1953 ir vyr.)</v>
          </cell>
        </row>
        <row r="25">
          <cell r="B25">
            <v>8</v>
          </cell>
          <cell r="C25" t="str">
            <v>Madara</v>
          </cell>
          <cell r="D25" t="str">
            <v>Klavniece</v>
          </cell>
          <cell r="E25" t="str">
            <v>M</v>
          </cell>
          <cell r="F25">
            <v>38780</v>
          </cell>
          <cell r="H25" t="str">
            <v>Carnikavas sporta centrs</v>
          </cell>
          <cell r="J25" t="str">
            <v>M-1 (2004 m. ir jaun.)</v>
          </cell>
        </row>
        <row r="26">
          <cell r="B26">
            <v>32</v>
          </cell>
          <cell r="C26" t="str">
            <v>Vladimirs</v>
          </cell>
          <cell r="D26" t="str">
            <v>Klavnieks</v>
          </cell>
          <cell r="E26" t="str">
            <v>V</v>
          </cell>
          <cell r="F26">
            <v>18973</v>
          </cell>
          <cell r="H26" t="str">
            <v>Piramida triathlon club</v>
          </cell>
          <cell r="J26" t="str">
            <v>V-V1 (1953 ir vyr.)</v>
          </cell>
        </row>
        <row r="27">
          <cell r="B27">
            <v>33</v>
          </cell>
          <cell r="C27" t="str">
            <v>Dainius</v>
          </cell>
          <cell r="D27" t="str">
            <v>Bernotas</v>
          </cell>
          <cell r="E27" t="str">
            <v>V</v>
          </cell>
          <cell r="F27">
            <v>28485</v>
          </cell>
          <cell r="H27" t="str">
            <v>Vilnius</v>
          </cell>
          <cell r="J27" t="str">
            <v>V-E (1974-1989 m.)</v>
          </cell>
        </row>
        <row r="28">
          <cell r="B28">
            <v>21</v>
          </cell>
          <cell r="C28" t="str">
            <v>Jaunius</v>
          </cell>
          <cell r="D28" t="str">
            <v>Strazdas</v>
          </cell>
          <cell r="E28" t="str">
            <v>V</v>
          </cell>
          <cell r="F28">
            <v>35361</v>
          </cell>
          <cell r="G28" t="str">
            <v>Vilnius</v>
          </cell>
          <cell r="H28" t="str">
            <v>SM "Sietynas"</v>
          </cell>
          <cell r="J28" t="str">
            <v>V-5 (1996-1997 m.)</v>
          </cell>
        </row>
        <row r="29">
          <cell r="B29">
            <v>54</v>
          </cell>
          <cell r="C29" t="str">
            <v>Marijus</v>
          </cell>
          <cell r="D29" t="str">
            <v>Rindzevičius</v>
          </cell>
          <cell r="E29" t="str">
            <v>V</v>
          </cell>
          <cell r="F29">
            <v>29330</v>
          </cell>
          <cell r="G29" t="str">
            <v>Anykščiai</v>
          </cell>
          <cell r="H29" t="str">
            <v>Skigo.LT</v>
          </cell>
          <cell r="J29" t="str">
            <v>V-E (1974-1989 m.)</v>
          </cell>
        </row>
        <row r="30">
          <cell r="B30">
            <v>55</v>
          </cell>
          <cell r="C30" t="str">
            <v>Martynas</v>
          </cell>
          <cell r="D30" t="str">
            <v>Tamulis</v>
          </cell>
          <cell r="E30" t="str">
            <v>V</v>
          </cell>
          <cell r="F30">
            <v>30682</v>
          </cell>
          <cell r="G30" t="str">
            <v>Vilnius</v>
          </cell>
          <cell r="H30" t="str">
            <v>Vilnius</v>
          </cell>
          <cell r="J30" t="str">
            <v>V-E (1974-1989 m.)</v>
          </cell>
        </row>
        <row r="31">
          <cell r="B31">
            <v>56</v>
          </cell>
          <cell r="C31" t="str">
            <v>Aleksej</v>
          </cell>
          <cell r="D31" t="str">
            <v>Smirnov</v>
          </cell>
          <cell r="E31" t="str">
            <v>V</v>
          </cell>
          <cell r="F31">
            <v>28740</v>
          </cell>
          <cell r="G31" t="str">
            <v>Panevėžys</v>
          </cell>
          <cell r="H31" t="str">
            <v>Panevėžys</v>
          </cell>
          <cell r="J31" t="str">
            <v>V-E (1974-1989 m.)</v>
          </cell>
        </row>
        <row r="32">
          <cell r="B32">
            <v>57</v>
          </cell>
          <cell r="C32" t="str">
            <v>Miglė</v>
          </cell>
          <cell r="D32" t="str">
            <v>Mačionytė</v>
          </cell>
          <cell r="E32" t="str">
            <v>M</v>
          </cell>
          <cell r="F32">
            <v>30492</v>
          </cell>
          <cell r="H32" t="str">
            <v>Vilnius</v>
          </cell>
          <cell r="J32" t="str">
            <v>M-E (1974-1989 m.)</v>
          </cell>
        </row>
        <row r="33">
          <cell r="B33">
            <v>58</v>
          </cell>
          <cell r="C33" t="str">
            <v>Rimas</v>
          </cell>
          <cell r="D33" t="str">
            <v>Jankūnas</v>
          </cell>
          <cell r="E33" t="str">
            <v>V</v>
          </cell>
          <cell r="F33">
            <v>24832</v>
          </cell>
          <cell r="H33" t="str">
            <v>Kauno BMK</v>
          </cell>
          <cell r="J33" t="str">
            <v>V-V3 (1964-1973 m.)</v>
          </cell>
        </row>
        <row r="34">
          <cell r="B34">
            <v>59</v>
          </cell>
          <cell r="C34" t="str">
            <v>Darius</v>
          </cell>
          <cell r="D34" t="str">
            <v>Čepokas</v>
          </cell>
          <cell r="E34" t="str">
            <v>V</v>
          </cell>
          <cell r="F34">
            <v>29635</v>
          </cell>
          <cell r="H34" t="str">
            <v>"Neries kilpos"</v>
          </cell>
          <cell r="J34" t="str">
            <v>V-E (1974-1989 m.)</v>
          </cell>
        </row>
        <row r="35">
          <cell r="B35">
            <v>60</v>
          </cell>
          <cell r="C35" t="str">
            <v>Mantas</v>
          </cell>
          <cell r="D35" t="str">
            <v>Marcinkevičius</v>
          </cell>
          <cell r="E35" t="str">
            <v>V</v>
          </cell>
          <cell r="F35">
            <v>30317</v>
          </cell>
          <cell r="H35" t="str">
            <v>Greitasis kurjeris</v>
          </cell>
          <cell r="J35" t="str">
            <v>V-E (1974-1989 m.)</v>
          </cell>
        </row>
        <row r="36">
          <cell r="B36">
            <v>61</v>
          </cell>
          <cell r="C36" t="str">
            <v>Vilius</v>
          </cell>
          <cell r="D36" t="str">
            <v>Abeciūnas</v>
          </cell>
          <cell r="E36" t="str">
            <v>V</v>
          </cell>
          <cell r="F36">
            <v>34973</v>
          </cell>
          <cell r="G36" t="str">
            <v>Vilnius</v>
          </cell>
          <cell r="J36" t="str">
            <v>V-6 (1994-1995 m.)</v>
          </cell>
        </row>
        <row r="37">
          <cell r="B37">
            <v>62</v>
          </cell>
          <cell r="C37" t="str">
            <v>Dovydas</v>
          </cell>
          <cell r="D37" t="str">
            <v>Sankauskas</v>
          </cell>
          <cell r="E37" t="str">
            <v>V</v>
          </cell>
          <cell r="F37">
            <v>28776</v>
          </cell>
          <cell r="G37" t="str">
            <v>Vilnius</v>
          </cell>
          <cell r="J37" t="str">
            <v>V-E (1974-1989 m.)</v>
          </cell>
        </row>
        <row r="38">
          <cell r="J38" t="e">
            <v>#N/A</v>
          </cell>
        </row>
        <row r="39">
          <cell r="J39" t="e">
            <v>#N/A</v>
          </cell>
        </row>
        <row r="40">
          <cell r="J40" t="e">
            <v>#N/A</v>
          </cell>
        </row>
        <row r="41">
          <cell r="J41" t="e">
            <v>#N/A</v>
          </cell>
        </row>
        <row r="42">
          <cell r="J42" t="e">
            <v>#N/A</v>
          </cell>
        </row>
        <row r="43">
          <cell r="J43" t="e">
            <v>#N/A</v>
          </cell>
        </row>
        <row r="44">
          <cell r="J44" t="e">
            <v>#N/A</v>
          </cell>
        </row>
        <row r="45">
          <cell r="J45" t="e">
            <v>#N/A</v>
          </cell>
        </row>
        <row r="46">
          <cell r="J46" t="e">
            <v>#N/A</v>
          </cell>
        </row>
        <row r="47">
          <cell r="J47" t="e">
            <v>#N/A</v>
          </cell>
        </row>
        <row r="48">
          <cell r="J48" t="e">
            <v>#N/A</v>
          </cell>
        </row>
        <row r="49">
          <cell r="J49" t="e">
            <v>#N/A</v>
          </cell>
        </row>
        <row r="50">
          <cell r="J50" t="e">
            <v>#N/A</v>
          </cell>
        </row>
        <row r="51">
          <cell r="J51" t="e">
            <v>#N/A</v>
          </cell>
        </row>
        <row r="52">
          <cell r="J52" t="e">
            <v>#N/A</v>
          </cell>
        </row>
        <row r="53">
          <cell r="J53" t="e">
            <v>#N/A</v>
          </cell>
        </row>
        <row r="54">
          <cell r="J54" t="e">
            <v>#N/A</v>
          </cell>
        </row>
        <row r="55">
          <cell r="J55" t="e">
            <v>#N/A</v>
          </cell>
        </row>
        <row r="56">
          <cell r="J56" t="e">
            <v>#N/A</v>
          </cell>
        </row>
        <row r="57">
          <cell r="J57" t="e">
            <v>#N/A</v>
          </cell>
        </row>
        <row r="58">
          <cell r="J58" t="e">
            <v>#N/A</v>
          </cell>
        </row>
        <row r="59">
          <cell r="J59" t="e">
            <v>#N/A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  <sheetName val="Sheet1"/>
    </sheetNames>
    <sheetDataSet>
      <sheetData sheetId="3">
        <row r="1">
          <cell r="A1" t="str">
            <v>Atviras Lietuvos duatlono čempionatas</v>
          </cell>
          <cell r="H1" t="str">
            <v>Anykščiai,  2013 m. rugsėjo mėn. 21 d.</v>
          </cell>
        </row>
        <row r="5">
          <cell r="B5">
            <v>1</v>
          </cell>
          <cell r="C5" t="str">
            <v>Evelina</v>
          </cell>
          <cell r="D5" t="str">
            <v>Tomkevičiūtė</v>
          </cell>
          <cell r="E5" t="str">
            <v>M</v>
          </cell>
          <cell r="F5">
            <v>36930</v>
          </cell>
          <cell r="H5" t="str">
            <v>Panevėžio triatlono klubas</v>
          </cell>
          <cell r="J5" t="str">
            <v>M-3 (2000-2001 m)</v>
          </cell>
          <cell r="O5">
            <v>4750</v>
          </cell>
          <cell r="P5" t="str">
            <v>V1 (1953 ir vyr.)</v>
          </cell>
        </row>
        <row r="6">
          <cell r="B6">
            <v>2</v>
          </cell>
          <cell r="C6" t="str">
            <v>Karina </v>
          </cell>
          <cell r="D6" t="str">
            <v>Šimkūnaitė</v>
          </cell>
          <cell r="E6" t="str">
            <v>M</v>
          </cell>
          <cell r="F6">
            <v>36902</v>
          </cell>
          <cell r="H6" t="str">
            <v>Panevėžio triatlono klubas</v>
          </cell>
          <cell r="J6" t="str">
            <v>M-3 (2000-2001 m)</v>
          </cell>
          <cell r="O6">
            <v>19725</v>
          </cell>
          <cell r="P6" t="str">
            <v>V2 (1954-1963 m.)</v>
          </cell>
        </row>
        <row r="7">
          <cell r="B7">
            <v>3</v>
          </cell>
          <cell r="C7" t="str">
            <v>Karolina</v>
          </cell>
          <cell r="D7" t="str">
            <v>Lukšytė</v>
          </cell>
          <cell r="E7" t="str">
            <v>M</v>
          </cell>
          <cell r="F7">
            <v>36526</v>
          </cell>
          <cell r="H7" t="str">
            <v>Panevėžio triatlono klubas</v>
          </cell>
          <cell r="J7" t="str">
            <v>M-3 (2000-2001 m)</v>
          </cell>
          <cell r="O7">
            <v>23377</v>
          </cell>
          <cell r="P7" t="str">
            <v>V3 (1964-1973 m.)</v>
          </cell>
        </row>
        <row r="8">
          <cell r="B8">
            <v>4</v>
          </cell>
          <cell r="C8" t="str">
            <v>Viltė</v>
          </cell>
          <cell r="D8" t="str">
            <v>Narkūnaitė</v>
          </cell>
          <cell r="E8" t="str">
            <v>M</v>
          </cell>
          <cell r="F8">
            <v>36705</v>
          </cell>
          <cell r="H8" t="str">
            <v>Darna</v>
          </cell>
          <cell r="J8" t="str">
            <v>M-3 (2000-2001 m)</v>
          </cell>
          <cell r="O8">
            <v>27030</v>
          </cell>
          <cell r="P8" t="str">
            <v>E (1974-1989 m.)</v>
          </cell>
        </row>
        <row r="9">
          <cell r="B9">
            <v>5</v>
          </cell>
          <cell r="C9" t="str">
            <v>Unė</v>
          </cell>
          <cell r="D9" t="str">
            <v>Narkūnaitė</v>
          </cell>
          <cell r="E9" t="str">
            <v>M</v>
          </cell>
          <cell r="F9">
            <v>36705</v>
          </cell>
          <cell r="H9" t="str">
            <v>Darna</v>
          </cell>
          <cell r="J9" t="str">
            <v>M-3 (2000-2001 m)</v>
          </cell>
          <cell r="O9">
            <v>32874</v>
          </cell>
          <cell r="P9" t="str">
            <v>7 (1990-1993 m.)</v>
          </cell>
        </row>
        <row r="10">
          <cell r="B10">
            <v>6</v>
          </cell>
          <cell r="C10" t="str">
            <v>Beatričė</v>
          </cell>
          <cell r="D10" t="str">
            <v>Vinciūnaitė</v>
          </cell>
          <cell r="E10" t="str">
            <v>M</v>
          </cell>
          <cell r="F10">
            <v>37976</v>
          </cell>
          <cell r="H10" t="str">
            <v>Darna</v>
          </cell>
          <cell r="J10" t="str">
            <v>M-2 (2002-2003 m.)</v>
          </cell>
          <cell r="O10">
            <v>34335</v>
          </cell>
          <cell r="P10" t="str">
            <v>6 (1994-1995 m.)</v>
          </cell>
        </row>
        <row r="11">
          <cell r="B11">
            <v>7</v>
          </cell>
          <cell r="C11" t="str">
            <v>Matas</v>
          </cell>
          <cell r="D11" t="str">
            <v>Bernadickas</v>
          </cell>
          <cell r="E11" t="str">
            <v>V</v>
          </cell>
          <cell r="F11">
            <v>37027</v>
          </cell>
          <cell r="H11" t="str">
            <v>Darna</v>
          </cell>
          <cell r="J11" t="str">
            <v>V-3 (2000-2001 m)</v>
          </cell>
          <cell r="O11">
            <v>35065</v>
          </cell>
          <cell r="P11" t="str">
            <v>5 (1996-1997 m.)</v>
          </cell>
        </row>
        <row r="12">
          <cell r="B12">
            <v>22</v>
          </cell>
          <cell r="C12" t="str">
            <v>Ernesta</v>
          </cell>
          <cell r="D12" t="str">
            <v>Kielaitė</v>
          </cell>
          <cell r="E12" t="str">
            <v>M</v>
          </cell>
          <cell r="F12">
            <v>36394</v>
          </cell>
          <cell r="H12" t="str">
            <v>Panevėžio triatlono klubas</v>
          </cell>
          <cell r="J12" t="str">
            <v>M-4 (1998-1999 m.)</v>
          </cell>
          <cell r="O12">
            <v>35796</v>
          </cell>
          <cell r="P12" t="str">
            <v>4 (1998-1999 m.)</v>
          </cell>
        </row>
        <row r="13">
          <cell r="B13">
            <v>23</v>
          </cell>
          <cell r="C13" t="str">
            <v>Povilas</v>
          </cell>
          <cell r="D13" t="str">
            <v>Gokas</v>
          </cell>
          <cell r="E13" t="str">
            <v>V</v>
          </cell>
          <cell r="F13">
            <v>36366</v>
          </cell>
          <cell r="H13" t="str">
            <v>Panevėžio triatlono klubas</v>
          </cell>
          <cell r="J13" t="str">
            <v>V-4 (1998-1999 m.)</v>
          </cell>
          <cell r="O13">
            <v>36526</v>
          </cell>
          <cell r="P13" t="str">
            <v>3 (2000-2001 m)</v>
          </cell>
        </row>
        <row r="14">
          <cell r="B14">
            <v>24</v>
          </cell>
          <cell r="C14" t="str">
            <v>Rimantas </v>
          </cell>
          <cell r="D14" t="str">
            <v>Kanaverskis</v>
          </cell>
          <cell r="E14" t="str">
            <v>V</v>
          </cell>
          <cell r="F14">
            <v>35583</v>
          </cell>
          <cell r="H14" t="str">
            <v>Panevėžio triatlono klubas</v>
          </cell>
          <cell r="J14" t="str">
            <v>V-5 (1996-1997 m.)</v>
          </cell>
          <cell r="O14">
            <v>37257</v>
          </cell>
          <cell r="P14" t="str">
            <v>2 (2002-2003 m.)</v>
          </cell>
        </row>
        <row r="15">
          <cell r="B15">
            <v>25</v>
          </cell>
          <cell r="C15" t="str">
            <v>Algimantas</v>
          </cell>
          <cell r="D15" t="str">
            <v>Kartošius</v>
          </cell>
          <cell r="E15" t="str">
            <v>V</v>
          </cell>
          <cell r="F15">
            <v>18573</v>
          </cell>
          <cell r="H15" t="str">
            <v>Šviesos kariai</v>
          </cell>
          <cell r="J15" t="str">
            <v>V-V1 (1953 ir vyr.)</v>
          </cell>
          <cell r="O15">
            <v>37987</v>
          </cell>
          <cell r="P15" t="str">
            <v>1 (2004 m. ir jaun.)</v>
          </cell>
        </row>
        <row r="16">
          <cell r="B16">
            <v>26</v>
          </cell>
          <cell r="C16" t="str">
            <v>Dainius</v>
          </cell>
          <cell r="D16" t="str">
            <v>Kopūstas</v>
          </cell>
          <cell r="E16" t="str">
            <v>V</v>
          </cell>
          <cell r="F16">
            <v>26104</v>
          </cell>
          <cell r="H16" t="str">
            <v>Panevėžio triatlono klubas</v>
          </cell>
          <cell r="J16" t="str">
            <v>V-V3 (1964-1973 m.)</v>
          </cell>
          <cell r="P16" t="str">
            <v/>
          </cell>
        </row>
        <row r="17">
          <cell r="B17">
            <v>27</v>
          </cell>
          <cell r="C17" t="str">
            <v>Justinas</v>
          </cell>
          <cell r="D17" t="str">
            <v>Narkūnas</v>
          </cell>
          <cell r="E17" t="str">
            <v>V</v>
          </cell>
          <cell r="F17">
            <v>36355</v>
          </cell>
          <cell r="H17" t="str">
            <v>Darna</v>
          </cell>
          <cell r="J17" t="str">
            <v>V-4 (1998-1999 m.)</v>
          </cell>
          <cell r="P17" t="str">
            <v/>
          </cell>
        </row>
        <row r="18">
          <cell r="B18">
            <v>51</v>
          </cell>
          <cell r="C18" t="str">
            <v>Titas</v>
          </cell>
          <cell r="D18" t="str">
            <v>Pumputis</v>
          </cell>
          <cell r="E18" t="str">
            <v>V</v>
          </cell>
          <cell r="F18">
            <v>35532</v>
          </cell>
          <cell r="H18" t="str">
            <v>Panevėžio triatlono klubas</v>
          </cell>
          <cell r="J18" t="str">
            <v>V-5 (1996-1997 m.)</v>
          </cell>
          <cell r="P18" t="str">
            <v/>
          </cell>
        </row>
        <row r="19">
          <cell r="B19">
            <v>52</v>
          </cell>
          <cell r="C19" t="str">
            <v>Rytis </v>
          </cell>
          <cell r="D19" t="str">
            <v>Grašys</v>
          </cell>
          <cell r="E19" t="str">
            <v>V</v>
          </cell>
          <cell r="F19">
            <v>34721</v>
          </cell>
          <cell r="H19" t="str">
            <v>Panevėžio triatlono klubas</v>
          </cell>
          <cell r="J19" t="str">
            <v>V-6 (1994-1995 m.)</v>
          </cell>
        </row>
        <row r="20">
          <cell r="B20">
            <v>53</v>
          </cell>
          <cell r="C20" t="str">
            <v>Gediminas </v>
          </cell>
          <cell r="D20" t="str">
            <v>Piliponis</v>
          </cell>
          <cell r="E20" t="str">
            <v>V</v>
          </cell>
          <cell r="F20">
            <v>34522</v>
          </cell>
          <cell r="H20" t="str">
            <v>Panevėžio triatlono klubas</v>
          </cell>
          <cell r="J20" t="str">
            <v>V-6 (1994-1995 m.)</v>
          </cell>
        </row>
        <row r="21">
          <cell r="B21">
            <v>28</v>
          </cell>
          <cell r="C21" t="str">
            <v>Vaclovas</v>
          </cell>
          <cell r="D21" t="str">
            <v>Markaitis</v>
          </cell>
          <cell r="E21" t="str">
            <v>V</v>
          </cell>
          <cell r="F21">
            <v>18781</v>
          </cell>
          <cell r="H21" t="str">
            <v>Skuodas</v>
          </cell>
          <cell r="J21" t="str">
            <v>V-V1 (1953 ir vyr.)</v>
          </cell>
        </row>
        <row r="22">
          <cell r="B22">
            <v>29</v>
          </cell>
          <cell r="C22" t="str">
            <v>Vytautas</v>
          </cell>
          <cell r="D22" t="str">
            <v>Ruškys</v>
          </cell>
          <cell r="E22" t="str">
            <v>V</v>
          </cell>
          <cell r="F22">
            <v>21363</v>
          </cell>
          <cell r="H22" t="str">
            <v>Akmenės SC</v>
          </cell>
          <cell r="J22" t="str">
            <v>V-V2 (1954-1963 m.)</v>
          </cell>
        </row>
        <row r="23">
          <cell r="B23">
            <v>30</v>
          </cell>
          <cell r="C23" t="str">
            <v>Juozas </v>
          </cell>
          <cell r="D23" t="str">
            <v>Kieras</v>
          </cell>
          <cell r="E23" t="str">
            <v>V</v>
          </cell>
          <cell r="F23">
            <v>17371</v>
          </cell>
          <cell r="H23" t="str">
            <v>Darna</v>
          </cell>
          <cell r="J23" t="str">
            <v>V-V1 (1953 ir vyr.)</v>
          </cell>
        </row>
        <row r="24">
          <cell r="B24">
            <v>31</v>
          </cell>
          <cell r="C24" t="str">
            <v>Albertas</v>
          </cell>
          <cell r="D24" t="str">
            <v>Survila</v>
          </cell>
          <cell r="E24" t="str">
            <v>V</v>
          </cell>
          <cell r="F24">
            <v>17954</v>
          </cell>
          <cell r="G24" t="str">
            <v>Pakruojis</v>
          </cell>
          <cell r="H24" t="str">
            <v>Vėjas</v>
          </cell>
          <cell r="J24" t="str">
            <v>V-V1 (1953 ir vyr.)</v>
          </cell>
        </row>
        <row r="25">
          <cell r="B25">
            <v>8</v>
          </cell>
          <cell r="C25" t="str">
            <v>Madara</v>
          </cell>
          <cell r="D25" t="str">
            <v>Klavniece</v>
          </cell>
          <cell r="E25" t="str">
            <v>M</v>
          </cell>
          <cell r="F25">
            <v>38780</v>
          </cell>
          <cell r="H25" t="str">
            <v>Carnikavas sporta centrs</v>
          </cell>
          <cell r="J25" t="str">
            <v>M-1 (2004 m. ir jaun.)</v>
          </cell>
        </row>
        <row r="26">
          <cell r="B26">
            <v>32</v>
          </cell>
          <cell r="C26" t="str">
            <v>Vladimirs</v>
          </cell>
          <cell r="D26" t="str">
            <v>Klavnieks</v>
          </cell>
          <cell r="E26" t="str">
            <v>V</v>
          </cell>
          <cell r="F26">
            <v>18973</v>
          </cell>
          <cell r="H26" t="str">
            <v>Piramida triathlon club</v>
          </cell>
          <cell r="J26" t="str">
            <v>V-V1 (1953 ir vyr.)</v>
          </cell>
        </row>
        <row r="27">
          <cell r="B27">
            <v>33</v>
          </cell>
          <cell r="C27" t="str">
            <v>Dainius</v>
          </cell>
          <cell r="D27" t="str">
            <v>Bernotas</v>
          </cell>
          <cell r="E27" t="str">
            <v>V</v>
          </cell>
          <cell r="F27">
            <v>28485</v>
          </cell>
          <cell r="H27" t="str">
            <v>Vilnius</v>
          </cell>
          <cell r="J27" t="str">
            <v>V-E (1974-1989 m.)</v>
          </cell>
        </row>
        <row r="28">
          <cell r="B28">
            <v>21</v>
          </cell>
          <cell r="C28" t="str">
            <v>Jaunius</v>
          </cell>
          <cell r="D28" t="str">
            <v>Strazdas</v>
          </cell>
          <cell r="E28" t="str">
            <v>V</v>
          </cell>
          <cell r="F28">
            <v>35361</v>
          </cell>
          <cell r="G28" t="str">
            <v>Vilnius</v>
          </cell>
          <cell r="H28" t="str">
            <v>SM "Sietynas"</v>
          </cell>
          <cell r="J28" t="str">
            <v>V-5 (1996-1997 m.)</v>
          </cell>
        </row>
        <row r="29">
          <cell r="B29">
            <v>54</v>
          </cell>
          <cell r="C29" t="str">
            <v>Marijus</v>
          </cell>
          <cell r="D29" t="str">
            <v>Rindzevičius</v>
          </cell>
          <cell r="E29" t="str">
            <v>V</v>
          </cell>
          <cell r="F29">
            <v>29330</v>
          </cell>
          <cell r="G29" t="str">
            <v>Anykščiai</v>
          </cell>
          <cell r="H29" t="str">
            <v>Skigo.LT</v>
          </cell>
          <cell r="J29" t="str">
            <v>V-E (1974-1989 m.)</v>
          </cell>
        </row>
        <row r="30">
          <cell r="B30">
            <v>55</v>
          </cell>
          <cell r="C30" t="str">
            <v>Martynas</v>
          </cell>
          <cell r="D30" t="str">
            <v>Tamulis</v>
          </cell>
          <cell r="E30" t="str">
            <v>V</v>
          </cell>
          <cell r="F30">
            <v>30682</v>
          </cell>
          <cell r="G30" t="str">
            <v>Vilnius</v>
          </cell>
          <cell r="H30" t="str">
            <v>Vilnius</v>
          </cell>
          <cell r="J30" t="str">
            <v>V-E (1974-1989 m.)</v>
          </cell>
        </row>
        <row r="31">
          <cell r="B31">
            <v>56</v>
          </cell>
          <cell r="C31" t="str">
            <v>Aleksej</v>
          </cell>
          <cell r="D31" t="str">
            <v>Smirnov</v>
          </cell>
          <cell r="E31" t="str">
            <v>V</v>
          </cell>
          <cell r="F31">
            <v>28740</v>
          </cell>
          <cell r="G31" t="str">
            <v>Panevėžys</v>
          </cell>
          <cell r="H31" t="str">
            <v>Panevėžys</v>
          </cell>
          <cell r="J31" t="str">
            <v>V-E (1974-1989 m.)</v>
          </cell>
        </row>
        <row r="32">
          <cell r="B32">
            <v>57</v>
          </cell>
          <cell r="C32" t="str">
            <v>Miglė</v>
          </cell>
          <cell r="D32" t="str">
            <v>Mačionytė</v>
          </cell>
          <cell r="E32" t="str">
            <v>M</v>
          </cell>
          <cell r="F32">
            <v>30492</v>
          </cell>
          <cell r="H32" t="str">
            <v>Vilnius</v>
          </cell>
          <cell r="J32" t="str">
            <v>M-E (1974-1989 m.)</v>
          </cell>
        </row>
        <row r="33">
          <cell r="B33">
            <v>58</v>
          </cell>
          <cell r="C33" t="str">
            <v>Rimas</v>
          </cell>
          <cell r="D33" t="str">
            <v>Jankūnas</v>
          </cell>
          <cell r="E33" t="str">
            <v>V</v>
          </cell>
          <cell r="F33">
            <v>24832</v>
          </cell>
          <cell r="H33" t="str">
            <v>Kauno BMK</v>
          </cell>
          <cell r="J33" t="str">
            <v>V-V3 (1964-1973 m.)</v>
          </cell>
        </row>
        <row r="34">
          <cell r="B34">
            <v>59</v>
          </cell>
          <cell r="C34" t="str">
            <v>Darius</v>
          </cell>
          <cell r="D34" t="str">
            <v>Čepokas</v>
          </cell>
          <cell r="E34" t="str">
            <v>V</v>
          </cell>
          <cell r="F34">
            <v>29635</v>
          </cell>
          <cell r="H34" t="str">
            <v>"Neries kilpos"</v>
          </cell>
          <cell r="J34" t="str">
            <v>V-E (1974-1989 m.)</v>
          </cell>
        </row>
        <row r="35">
          <cell r="B35">
            <v>60</v>
          </cell>
          <cell r="C35" t="str">
            <v>Mantas</v>
          </cell>
          <cell r="D35" t="str">
            <v>Marcinkevičius</v>
          </cell>
          <cell r="E35" t="str">
            <v>V</v>
          </cell>
          <cell r="F35">
            <v>30317</v>
          </cell>
          <cell r="H35" t="str">
            <v>Greitasis kurjeris</v>
          </cell>
          <cell r="J35" t="str">
            <v>V-E (1974-1989 m.)</v>
          </cell>
        </row>
        <row r="36">
          <cell r="B36">
            <v>61</v>
          </cell>
          <cell r="C36" t="str">
            <v>Vilius</v>
          </cell>
          <cell r="D36" t="str">
            <v>Abeciūnas</v>
          </cell>
          <cell r="E36" t="str">
            <v>V</v>
          </cell>
          <cell r="F36">
            <v>34973</v>
          </cell>
          <cell r="G36" t="str">
            <v>Vilnius</v>
          </cell>
          <cell r="J36" t="str">
            <v>V-6 (1994-1995 m.)</v>
          </cell>
        </row>
        <row r="37">
          <cell r="B37">
            <v>62</v>
          </cell>
          <cell r="C37" t="str">
            <v>Dovydas</v>
          </cell>
          <cell r="D37" t="str">
            <v>Sankauskas</v>
          </cell>
          <cell r="E37" t="str">
            <v>V</v>
          </cell>
          <cell r="F37">
            <v>28776</v>
          </cell>
          <cell r="G37" t="str">
            <v>Vilnius</v>
          </cell>
          <cell r="J37" t="str">
            <v>V-E (1974-1989 m.)</v>
          </cell>
        </row>
        <row r="38">
          <cell r="J38" t="e">
            <v>#N/A</v>
          </cell>
        </row>
        <row r="39">
          <cell r="J39" t="e">
            <v>#N/A</v>
          </cell>
        </row>
        <row r="40">
          <cell r="J40" t="e">
            <v>#N/A</v>
          </cell>
        </row>
        <row r="41">
          <cell r="J41" t="e">
            <v>#N/A</v>
          </cell>
        </row>
        <row r="42">
          <cell r="J42" t="e">
            <v>#N/A</v>
          </cell>
        </row>
        <row r="43">
          <cell r="J43" t="e">
            <v>#N/A</v>
          </cell>
        </row>
        <row r="44">
          <cell r="J44" t="e">
            <v>#N/A</v>
          </cell>
        </row>
        <row r="45">
          <cell r="J45" t="e">
            <v>#N/A</v>
          </cell>
        </row>
        <row r="46">
          <cell r="J46" t="e">
            <v>#N/A</v>
          </cell>
        </row>
        <row r="47">
          <cell r="J47" t="e">
            <v>#N/A</v>
          </cell>
        </row>
        <row r="48">
          <cell r="J48" t="e">
            <v>#N/A</v>
          </cell>
        </row>
        <row r="49">
          <cell r="J49" t="e">
            <v>#N/A</v>
          </cell>
        </row>
        <row r="50">
          <cell r="J50" t="e">
            <v>#N/A</v>
          </cell>
        </row>
        <row r="51">
          <cell r="J51" t="e">
            <v>#N/A</v>
          </cell>
        </row>
        <row r="52">
          <cell r="J52" t="e">
            <v>#N/A</v>
          </cell>
        </row>
        <row r="53">
          <cell r="J53" t="e">
            <v>#N/A</v>
          </cell>
        </row>
        <row r="54">
          <cell r="J54" t="e">
            <v>#N/A</v>
          </cell>
        </row>
        <row r="55">
          <cell r="J55" t="e">
            <v>#N/A</v>
          </cell>
        </row>
        <row r="56">
          <cell r="J56" t="e">
            <v>#N/A</v>
          </cell>
        </row>
        <row r="57">
          <cell r="J57" t="e">
            <v>#N/A</v>
          </cell>
        </row>
        <row r="58">
          <cell r="J58" t="e">
            <v>#N/A</v>
          </cell>
        </row>
        <row r="59">
          <cell r="J59" t="e">
            <v>#N/A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Laikai"/>
      <sheetName val="Rezultatai"/>
      <sheetName val="Sarasas"/>
    </sheetNames>
    <sheetDataSet>
      <sheetData sheetId="3">
        <row r="1">
          <cell r="H1" t="str">
            <v>Anykščiai,  2013 m. rugsėjo mėn. 21 d.</v>
          </cell>
        </row>
        <row r="5">
          <cell r="B5">
            <v>1</v>
          </cell>
          <cell r="C5" t="str">
            <v>Evelina</v>
          </cell>
          <cell r="D5" t="str">
            <v>Tomkevičiūtė</v>
          </cell>
          <cell r="E5" t="str">
            <v>M</v>
          </cell>
          <cell r="F5">
            <v>36930</v>
          </cell>
          <cell r="H5" t="str">
            <v>Panevėžio triatlono klubas</v>
          </cell>
          <cell r="J5" t="str">
            <v>M-3 (2000-2001 m)</v>
          </cell>
        </row>
        <row r="6">
          <cell r="B6">
            <v>2</v>
          </cell>
          <cell r="C6" t="str">
            <v>Karina </v>
          </cell>
          <cell r="D6" t="str">
            <v>Šimkūnaitė</v>
          </cell>
          <cell r="E6" t="str">
            <v>M</v>
          </cell>
          <cell r="F6">
            <v>36902</v>
          </cell>
          <cell r="H6" t="str">
            <v>Panevėžio triatlono klubas</v>
          </cell>
          <cell r="J6" t="str">
            <v>M-3 (2000-2001 m)</v>
          </cell>
        </row>
        <row r="7">
          <cell r="B7">
            <v>3</v>
          </cell>
          <cell r="C7" t="str">
            <v>Karolina</v>
          </cell>
          <cell r="D7" t="str">
            <v>Lukšytė</v>
          </cell>
          <cell r="E7" t="str">
            <v>M</v>
          </cell>
          <cell r="F7">
            <v>36526</v>
          </cell>
          <cell r="H7" t="str">
            <v>Panevėžio triatlono klubas</v>
          </cell>
          <cell r="J7" t="str">
            <v>M-3 (2000-2001 m)</v>
          </cell>
        </row>
        <row r="8">
          <cell r="B8">
            <v>4</v>
          </cell>
          <cell r="C8" t="str">
            <v>Viltė</v>
          </cell>
          <cell r="D8" t="str">
            <v>Narkūnaitė</v>
          </cell>
          <cell r="E8" t="str">
            <v>M</v>
          </cell>
          <cell r="F8">
            <v>36705</v>
          </cell>
          <cell r="H8" t="str">
            <v>Darna</v>
          </cell>
          <cell r="J8" t="str">
            <v>M-3 (2000-2001 m)</v>
          </cell>
        </row>
        <row r="9">
          <cell r="B9">
            <v>5</v>
          </cell>
          <cell r="C9" t="str">
            <v>Unė</v>
          </cell>
          <cell r="D9" t="str">
            <v>Narkūnaitė</v>
          </cell>
          <cell r="E9" t="str">
            <v>M</v>
          </cell>
          <cell r="F9">
            <v>36705</v>
          </cell>
          <cell r="H9" t="str">
            <v>Darna</v>
          </cell>
          <cell r="J9" t="str">
            <v>M-3 (2000-2001 m)</v>
          </cell>
        </row>
        <row r="10">
          <cell r="B10">
            <v>6</v>
          </cell>
          <cell r="C10" t="str">
            <v>Beatričė</v>
          </cell>
          <cell r="D10" t="str">
            <v>Vinciūnaitė</v>
          </cell>
          <cell r="E10" t="str">
            <v>M</v>
          </cell>
          <cell r="F10">
            <v>37976</v>
          </cell>
          <cell r="H10" t="str">
            <v>Darna</v>
          </cell>
          <cell r="J10" t="str">
            <v>M-2 (2002-2003 m.)</v>
          </cell>
        </row>
        <row r="11">
          <cell r="B11">
            <v>7</v>
          </cell>
          <cell r="C11" t="str">
            <v>Matas</v>
          </cell>
          <cell r="D11" t="str">
            <v>Bernadickas</v>
          </cell>
          <cell r="E11" t="str">
            <v>V</v>
          </cell>
          <cell r="F11">
            <v>37027</v>
          </cell>
          <cell r="H11" t="str">
            <v>Darna</v>
          </cell>
          <cell r="J11" t="str">
            <v>V-3 (2000-2001 m)</v>
          </cell>
        </row>
        <row r="12">
          <cell r="B12">
            <v>22</v>
          </cell>
          <cell r="C12" t="str">
            <v>Ernesta</v>
          </cell>
          <cell r="D12" t="str">
            <v>Kielaitė</v>
          </cell>
          <cell r="E12" t="str">
            <v>M</v>
          </cell>
          <cell r="F12">
            <v>36394</v>
          </cell>
          <cell r="H12" t="str">
            <v>Panevėžio triatlono klubas</v>
          </cell>
          <cell r="J12" t="str">
            <v>M-4 (1998-1999 m.)</v>
          </cell>
        </row>
        <row r="13">
          <cell r="B13">
            <v>23</v>
          </cell>
          <cell r="C13" t="str">
            <v>Povilas</v>
          </cell>
          <cell r="D13" t="str">
            <v>Gokas</v>
          </cell>
          <cell r="E13" t="str">
            <v>V</v>
          </cell>
          <cell r="F13">
            <v>36366</v>
          </cell>
          <cell r="H13" t="str">
            <v>Panevėžio triatlono klubas</v>
          </cell>
          <cell r="J13" t="str">
            <v>V-4 (1998-1999 m.)</v>
          </cell>
        </row>
        <row r="14">
          <cell r="B14">
            <v>24</v>
          </cell>
          <cell r="C14" t="str">
            <v>Rimantas </v>
          </cell>
          <cell r="D14" t="str">
            <v>Kanaverskis</v>
          </cell>
          <cell r="E14" t="str">
            <v>V</v>
          </cell>
          <cell r="F14">
            <v>35583</v>
          </cell>
          <cell r="H14" t="str">
            <v>Panevėžio triatlono klubas</v>
          </cell>
          <cell r="J14" t="str">
            <v>V-5 (1996-1997 m.)</v>
          </cell>
        </row>
        <row r="15">
          <cell r="B15">
            <v>25</v>
          </cell>
          <cell r="C15" t="str">
            <v>Algimantas</v>
          </cell>
          <cell r="D15" t="str">
            <v>Kartošius</v>
          </cell>
          <cell r="E15" t="str">
            <v>V</v>
          </cell>
          <cell r="F15">
            <v>18573</v>
          </cell>
          <cell r="H15" t="str">
            <v>Šviesos kariai</v>
          </cell>
          <cell r="J15" t="str">
            <v>V-V1 (1953 ir vyr.)</v>
          </cell>
        </row>
        <row r="16">
          <cell r="B16">
            <v>26</v>
          </cell>
          <cell r="C16" t="str">
            <v>Dainius</v>
          </cell>
          <cell r="D16" t="str">
            <v>Kopūstas</v>
          </cell>
          <cell r="E16" t="str">
            <v>V</v>
          </cell>
          <cell r="F16">
            <v>26104</v>
          </cell>
          <cell r="H16" t="str">
            <v>Panevėžio triatlono klubas</v>
          </cell>
          <cell r="J16" t="str">
            <v>V-V3 (1964-1973 m.)</v>
          </cell>
        </row>
        <row r="17">
          <cell r="B17">
            <v>27</v>
          </cell>
          <cell r="C17" t="str">
            <v>Justinas</v>
          </cell>
          <cell r="D17" t="str">
            <v>Narkūnas</v>
          </cell>
          <cell r="E17" t="str">
            <v>V</v>
          </cell>
          <cell r="F17">
            <v>36355</v>
          </cell>
          <cell r="H17" t="str">
            <v>Darna</v>
          </cell>
          <cell r="J17" t="str">
            <v>V-4 (1998-1999 m.)</v>
          </cell>
        </row>
        <row r="18">
          <cell r="B18">
            <v>51</v>
          </cell>
          <cell r="C18" t="str">
            <v>Titas</v>
          </cell>
          <cell r="D18" t="str">
            <v>Pumputis</v>
          </cell>
          <cell r="E18" t="str">
            <v>V</v>
          </cell>
          <cell r="F18">
            <v>35532</v>
          </cell>
          <cell r="H18" t="str">
            <v>Panevėžio triatlono klubas</v>
          </cell>
          <cell r="J18" t="str">
            <v>V-5 (1996-1997 m.)</v>
          </cell>
        </row>
        <row r="19">
          <cell r="B19">
            <v>52</v>
          </cell>
          <cell r="C19" t="str">
            <v>Rytis </v>
          </cell>
          <cell r="D19" t="str">
            <v>Grašys</v>
          </cell>
          <cell r="E19" t="str">
            <v>V</v>
          </cell>
          <cell r="F19">
            <v>34721</v>
          </cell>
          <cell r="H19" t="str">
            <v>Panevėžio triatlono klubas</v>
          </cell>
          <cell r="J19" t="str">
            <v>V-6 (1994-1995 m.)</v>
          </cell>
        </row>
        <row r="20">
          <cell r="B20">
            <v>53</v>
          </cell>
          <cell r="C20" t="str">
            <v>Gediminas </v>
          </cell>
          <cell r="D20" t="str">
            <v>Piliponis</v>
          </cell>
          <cell r="E20" t="str">
            <v>V</v>
          </cell>
          <cell r="F20">
            <v>34522</v>
          </cell>
          <cell r="H20" t="str">
            <v>Panevėžio triatlono klubas</v>
          </cell>
          <cell r="J20" t="str">
            <v>V-6 (1994-1995 m.)</v>
          </cell>
        </row>
        <row r="21">
          <cell r="B21">
            <v>28</v>
          </cell>
          <cell r="C21" t="str">
            <v>Vaclovas</v>
          </cell>
          <cell r="D21" t="str">
            <v>Markaitis</v>
          </cell>
          <cell r="E21" t="str">
            <v>V</v>
          </cell>
          <cell r="F21">
            <v>18781</v>
          </cell>
          <cell r="H21" t="str">
            <v>Skuodas</v>
          </cell>
          <cell r="J21" t="str">
            <v>V-V1 (1953 ir vyr.)</v>
          </cell>
        </row>
        <row r="22">
          <cell r="B22">
            <v>29</v>
          </cell>
          <cell r="C22" t="str">
            <v>Vytautas</v>
          </cell>
          <cell r="D22" t="str">
            <v>Ruškys</v>
          </cell>
          <cell r="E22" t="str">
            <v>V</v>
          </cell>
          <cell r="F22">
            <v>21363</v>
          </cell>
          <cell r="H22" t="str">
            <v>Akmenės SC</v>
          </cell>
          <cell r="J22" t="str">
            <v>V-V2 (1954-1963 m.)</v>
          </cell>
        </row>
        <row r="23">
          <cell r="B23">
            <v>30</v>
          </cell>
          <cell r="C23" t="str">
            <v>Juozas </v>
          </cell>
          <cell r="D23" t="str">
            <v>Kieras</v>
          </cell>
          <cell r="E23" t="str">
            <v>V</v>
          </cell>
          <cell r="F23">
            <v>17371</v>
          </cell>
          <cell r="H23" t="str">
            <v>Darna</v>
          </cell>
          <cell r="J23" t="str">
            <v>V-V1 (1953 ir vyr.)</v>
          </cell>
        </row>
        <row r="24">
          <cell r="B24">
            <v>31</v>
          </cell>
          <cell r="C24" t="str">
            <v>Albertas</v>
          </cell>
          <cell r="D24" t="str">
            <v>Survila</v>
          </cell>
          <cell r="E24" t="str">
            <v>V</v>
          </cell>
          <cell r="F24">
            <v>17954</v>
          </cell>
          <cell r="G24" t="str">
            <v>Pakruojis</v>
          </cell>
          <cell r="H24" t="str">
            <v>Vėjas</v>
          </cell>
          <cell r="J24" t="str">
            <v>V-V1 (1953 ir vyr.)</v>
          </cell>
        </row>
        <row r="25">
          <cell r="B25">
            <v>8</v>
          </cell>
          <cell r="C25" t="str">
            <v>Madara</v>
          </cell>
          <cell r="D25" t="str">
            <v>Klavniece</v>
          </cell>
          <cell r="E25" t="str">
            <v>M</v>
          </cell>
          <cell r="F25">
            <v>38780</v>
          </cell>
          <cell r="H25" t="str">
            <v>Carnikavas sporta centrs</v>
          </cell>
          <cell r="J25" t="str">
            <v>M-1 (2004 m. ir jaun.)</v>
          </cell>
        </row>
        <row r="26">
          <cell r="B26">
            <v>32</v>
          </cell>
          <cell r="C26" t="str">
            <v>Vladimirs</v>
          </cell>
          <cell r="D26" t="str">
            <v>Klavnieks</v>
          </cell>
          <cell r="E26" t="str">
            <v>V</v>
          </cell>
          <cell r="F26">
            <v>18973</v>
          </cell>
          <cell r="H26" t="str">
            <v>Piramida triathlon club</v>
          </cell>
          <cell r="J26" t="str">
            <v>V-V1 (1953 ir vyr.)</v>
          </cell>
        </row>
        <row r="27">
          <cell r="B27">
            <v>33</v>
          </cell>
          <cell r="C27" t="str">
            <v>Dainius</v>
          </cell>
          <cell r="D27" t="str">
            <v>Bernotas</v>
          </cell>
          <cell r="E27" t="str">
            <v>V</v>
          </cell>
          <cell r="F27">
            <v>28485</v>
          </cell>
          <cell r="H27" t="str">
            <v>Vilnius</v>
          </cell>
          <cell r="J27" t="str">
            <v>V-E (1974-1989 m.)</v>
          </cell>
        </row>
        <row r="28">
          <cell r="B28">
            <v>21</v>
          </cell>
          <cell r="C28" t="str">
            <v>Jaunius</v>
          </cell>
          <cell r="D28" t="str">
            <v>Strazdas</v>
          </cell>
          <cell r="E28" t="str">
            <v>V</v>
          </cell>
          <cell r="F28">
            <v>35361</v>
          </cell>
          <cell r="G28" t="str">
            <v>Vilnius</v>
          </cell>
          <cell r="H28" t="str">
            <v>SM "Sietynas"</v>
          </cell>
          <cell r="J28" t="str">
            <v>V-5 (1996-1997 m.)</v>
          </cell>
        </row>
        <row r="29">
          <cell r="B29">
            <v>54</v>
          </cell>
          <cell r="C29" t="str">
            <v>Marijus</v>
          </cell>
          <cell r="D29" t="str">
            <v>Rindzevičius</v>
          </cell>
          <cell r="E29" t="str">
            <v>V</v>
          </cell>
          <cell r="F29">
            <v>29330</v>
          </cell>
          <cell r="G29" t="str">
            <v>Anykščiai</v>
          </cell>
          <cell r="H29" t="str">
            <v>Skigo.LT</v>
          </cell>
          <cell r="J29" t="str">
            <v>V-E (1974-1989 m.)</v>
          </cell>
        </row>
        <row r="30">
          <cell r="B30">
            <v>55</v>
          </cell>
          <cell r="C30" t="str">
            <v>Martynas</v>
          </cell>
          <cell r="D30" t="str">
            <v>Tamulis</v>
          </cell>
          <cell r="E30" t="str">
            <v>V</v>
          </cell>
          <cell r="F30">
            <v>30682</v>
          </cell>
          <cell r="G30" t="str">
            <v>Vilnius</v>
          </cell>
          <cell r="H30" t="str">
            <v>Vilnius</v>
          </cell>
          <cell r="J30" t="str">
            <v>V-E (1974-1989 m.)</v>
          </cell>
        </row>
        <row r="31">
          <cell r="B31">
            <v>56</v>
          </cell>
          <cell r="C31" t="str">
            <v>Aleksej</v>
          </cell>
          <cell r="D31" t="str">
            <v>Smirnov</v>
          </cell>
          <cell r="E31" t="str">
            <v>V</v>
          </cell>
          <cell r="F31">
            <v>28740</v>
          </cell>
          <cell r="G31" t="str">
            <v>Panevėžys</v>
          </cell>
          <cell r="H31" t="str">
            <v>Panevėžys</v>
          </cell>
          <cell r="J31" t="str">
            <v>V-E (1974-1989 m.)</v>
          </cell>
        </row>
        <row r="32">
          <cell r="B32">
            <v>57</v>
          </cell>
          <cell r="C32" t="str">
            <v>Miglė</v>
          </cell>
          <cell r="D32" t="str">
            <v>Mačionytė</v>
          </cell>
          <cell r="E32" t="str">
            <v>M</v>
          </cell>
          <cell r="F32">
            <v>30492</v>
          </cell>
          <cell r="H32" t="str">
            <v>Vilnius</v>
          </cell>
          <cell r="J32" t="str">
            <v>M-E (1974-1989 m.)</v>
          </cell>
        </row>
        <row r="33">
          <cell r="B33">
            <v>58</v>
          </cell>
          <cell r="C33" t="str">
            <v>Rimas</v>
          </cell>
          <cell r="D33" t="str">
            <v>Jankūnas</v>
          </cell>
          <cell r="E33" t="str">
            <v>V</v>
          </cell>
          <cell r="F33">
            <v>24832</v>
          </cell>
          <cell r="H33" t="str">
            <v>Kauno BMK</v>
          </cell>
          <cell r="J33" t="str">
            <v>V-V3 (1964-1973 m.)</v>
          </cell>
        </row>
        <row r="34">
          <cell r="B34">
            <v>59</v>
          </cell>
          <cell r="C34" t="str">
            <v>Darius</v>
          </cell>
          <cell r="D34" t="str">
            <v>Čepokas</v>
          </cell>
          <cell r="E34" t="str">
            <v>V</v>
          </cell>
          <cell r="F34">
            <v>29635</v>
          </cell>
          <cell r="H34" t="str">
            <v>"Neries kilpos"</v>
          </cell>
          <cell r="J34" t="str">
            <v>V-E (1974-1989 m.)</v>
          </cell>
        </row>
        <row r="35">
          <cell r="B35">
            <v>60</v>
          </cell>
          <cell r="C35" t="str">
            <v>Mantas</v>
          </cell>
          <cell r="D35" t="str">
            <v>Marcinkevičius</v>
          </cell>
          <cell r="E35" t="str">
            <v>V</v>
          </cell>
          <cell r="F35">
            <v>30317</v>
          </cell>
          <cell r="H35" t="str">
            <v>Greitasis kurjeris</v>
          </cell>
          <cell r="J35" t="str">
            <v>V-E (1974-1989 m.)</v>
          </cell>
        </row>
        <row r="36">
          <cell r="B36">
            <v>61</v>
          </cell>
          <cell r="C36" t="str">
            <v>Vilius</v>
          </cell>
          <cell r="D36" t="str">
            <v>Abeciūnas</v>
          </cell>
          <cell r="E36" t="str">
            <v>V</v>
          </cell>
          <cell r="F36">
            <v>34973</v>
          </cell>
          <cell r="G36" t="str">
            <v>Vilnius</v>
          </cell>
          <cell r="J36" t="str">
            <v>V-6 (1994-1995 m.)</v>
          </cell>
        </row>
        <row r="37">
          <cell r="B37">
            <v>62</v>
          </cell>
          <cell r="C37" t="str">
            <v>Dovydas</v>
          </cell>
          <cell r="D37" t="str">
            <v>Sankauskas</v>
          </cell>
          <cell r="E37" t="str">
            <v>V</v>
          </cell>
          <cell r="F37">
            <v>28776</v>
          </cell>
          <cell r="G37" t="str">
            <v>Vilnius</v>
          </cell>
          <cell r="J37" t="str">
            <v>V-E (1974-1989 m.)</v>
          </cell>
        </row>
        <row r="38">
          <cell r="J38" t="e">
            <v>#N/A</v>
          </cell>
        </row>
        <row r="39">
          <cell r="J39" t="e">
            <v>#N/A</v>
          </cell>
        </row>
        <row r="40">
          <cell r="J40" t="e">
            <v>#N/A</v>
          </cell>
        </row>
        <row r="41">
          <cell r="J41" t="e">
            <v>#N/A</v>
          </cell>
        </row>
        <row r="42">
          <cell r="J42" t="e">
            <v>#N/A</v>
          </cell>
        </row>
        <row r="43">
          <cell r="J43" t="e">
            <v>#N/A</v>
          </cell>
        </row>
        <row r="44">
          <cell r="J44" t="e">
            <v>#N/A</v>
          </cell>
        </row>
        <row r="45">
          <cell r="J45" t="e">
            <v>#N/A</v>
          </cell>
        </row>
        <row r="46">
          <cell r="J46" t="e">
            <v>#N/A</v>
          </cell>
        </row>
        <row r="47">
          <cell r="J47" t="e">
            <v>#N/A</v>
          </cell>
        </row>
        <row r="48">
          <cell r="J48" t="e">
            <v>#N/A</v>
          </cell>
        </row>
        <row r="49">
          <cell r="J49" t="e">
            <v>#N/A</v>
          </cell>
        </row>
        <row r="50">
          <cell r="J50" t="e">
            <v>#N/A</v>
          </cell>
        </row>
        <row r="51">
          <cell r="J51" t="e">
            <v>#N/A</v>
          </cell>
        </row>
        <row r="52">
          <cell r="J52" t="e">
            <v>#N/A</v>
          </cell>
        </row>
        <row r="53">
          <cell r="J53" t="e">
            <v>#N/A</v>
          </cell>
        </row>
        <row r="54">
          <cell r="J54" t="e">
            <v>#N/A</v>
          </cell>
        </row>
        <row r="55">
          <cell r="J55" t="e">
            <v>#N/A</v>
          </cell>
        </row>
        <row r="56">
          <cell r="J56" t="e">
            <v>#N/A</v>
          </cell>
        </row>
        <row r="57">
          <cell r="J57" t="e">
            <v>#N/A</v>
          </cell>
        </row>
        <row r="58">
          <cell r="J58" t="e">
            <v>#N/A</v>
          </cell>
        </row>
        <row r="59">
          <cell r="J59" t="e">
            <v>#N/A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2" width="5.140625" style="0" customWidth="1"/>
    <col min="4" max="4" width="15.00390625" style="0" customWidth="1"/>
    <col min="5" max="5" width="10.7109375" style="0" customWidth="1"/>
    <col min="6" max="6" width="0" style="0" hidden="1" customWidth="1"/>
    <col min="7" max="7" width="23.421875" style="0" customWidth="1"/>
    <col min="8" max="8" width="5.57421875" style="0" customWidth="1"/>
    <col min="9" max="9" width="19.00390625" style="0" bestFit="1" customWidth="1"/>
    <col min="10" max="11" width="8.7109375" style="0" customWidth="1"/>
    <col min="12" max="12" width="10.00390625" style="0" customWidth="1"/>
  </cols>
  <sheetData>
    <row r="1" spans="1:11" ht="18.75">
      <c r="A1" s="1"/>
      <c r="B1" s="3" t="s">
        <v>0</v>
      </c>
      <c r="C1" s="1"/>
      <c r="D1" s="19"/>
      <c r="E1" s="1"/>
      <c r="F1" s="1"/>
      <c r="G1" s="1"/>
      <c r="H1" s="1"/>
      <c r="I1" s="1"/>
      <c r="J1" s="1"/>
      <c r="K1" s="1"/>
    </row>
    <row r="2" spans="1:8" ht="15">
      <c r="A2" s="1"/>
      <c r="B2" s="4" t="s">
        <v>1</v>
      </c>
      <c r="C2" s="1"/>
      <c r="D2" s="1"/>
      <c r="E2" s="1"/>
      <c r="F2" s="1"/>
      <c r="G2" s="1"/>
      <c r="H2" s="1"/>
    </row>
    <row r="3" spans="1:12" ht="15.75">
      <c r="A3" s="1"/>
      <c r="B3" s="6"/>
      <c r="C3" s="17"/>
      <c r="D3" s="20"/>
      <c r="E3" s="13"/>
      <c r="F3" s="5"/>
      <c r="G3" s="5"/>
      <c r="H3" s="23"/>
      <c r="I3" s="23"/>
      <c r="J3" s="23"/>
      <c r="K3" s="23"/>
      <c r="L3" s="24" t="str">
        <f>'[3]Sarasas'!H1</f>
        <v>Anykščiai,  2013 m. rugsėjo mėn. 21 d.</v>
      </c>
    </row>
    <row r="5" spans="1:12" ht="15">
      <c r="A5" s="10" t="s">
        <v>2</v>
      </c>
      <c r="B5" s="10" t="s">
        <v>3</v>
      </c>
      <c r="C5" s="11" t="s">
        <v>4</v>
      </c>
      <c r="D5" s="22" t="s">
        <v>5</v>
      </c>
      <c r="E5" s="14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35</v>
      </c>
      <c r="K5" s="10" t="s">
        <v>36</v>
      </c>
      <c r="L5" s="16" t="s">
        <v>38</v>
      </c>
    </row>
    <row r="6" spans="1:12" ht="15">
      <c r="A6" s="12">
        <v>1</v>
      </c>
      <c r="B6" s="7">
        <v>1</v>
      </c>
      <c r="C6" s="18" t="s">
        <v>11</v>
      </c>
      <c r="D6" s="21" t="s">
        <v>12</v>
      </c>
      <c r="E6" s="2">
        <v>36930</v>
      </c>
      <c r="F6" s="9">
        <v>0</v>
      </c>
      <c r="G6" s="9" t="s">
        <v>13</v>
      </c>
      <c r="H6" s="15" t="s">
        <v>14</v>
      </c>
      <c r="I6" s="8" t="s">
        <v>15</v>
      </c>
      <c r="J6" s="25">
        <v>0.2236111111111111</v>
      </c>
      <c r="K6" s="25">
        <v>0.748611111111111</v>
      </c>
      <c r="L6" s="46">
        <v>0.014456018518518519</v>
      </c>
    </row>
    <row r="7" spans="1:12" ht="15">
      <c r="A7" s="12">
        <v>2</v>
      </c>
      <c r="B7" s="7">
        <v>5</v>
      </c>
      <c r="C7" s="18" t="s">
        <v>16</v>
      </c>
      <c r="D7" s="21" t="s">
        <v>17</v>
      </c>
      <c r="E7" s="2">
        <v>36705</v>
      </c>
      <c r="F7" s="9">
        <v>0</v>
      </c>
      <c r="G7" s="9" t="s">
        <v>18</v>
      </c>
      <c r="H7" s="15" t="s">
        <v>14</v>
      </c>
      <c r="I7" s="8" t="s">
        <v>15</v>
      </c>
      <c r="J7" s="25">
        <v>0.22708333333333333</v>
      </c>
      <c r="K7" s="25">
        <v>0.80625</v>
      </c>
      <c r="L7" s="46">
        <v>0.015532407407407406</v>
      </c>
    </row>
    <row r="8" spans="1:12" ht="15">
      <c r="A8" s="12">
        <v>3</v>
      </c>
      <c r="B8" s="7">
        <v>4</v>
      </c>
      <c r="C8" s="18" t="s">
        <v>19</v>
      </c>
      <c r="D8" s="21" t="s">
        <v>17</v>
      </c>
      <c r="E8" s="2">
        <v>36705</v>
      </c>
      <c r="F8" s="9">
        <v>0</v>
      </c>
      <c r="G8" s="9" t="s">
        <v>18</v>
      </c>
      <c r="H8" s="15" t="s">
        <v>14</v>
      </c>
      <c r="I8" s="8" t="s">
        <v>15</v>
      </c>
      <c r="J8" s="25">
        <v>0.2423611111111111</v>
      </c>
      <c r="K8" s="25">
        <v>0.8201388888888889</v>
      </c>
      <c r="L8" s="46">
        <v>0.015752314814814813</v>
      </c>
    </row>
    <row r="9" spans="1:12" ht="15">
      <c r="A9" s="12">
        <v>4</v>
      </c>
      <c r="B9" s="7">
        <v>2</v>
      </c>
      <c r="C9" s="18" t="s">
        <v>24</v>
      </c>
      <c r="D9" s="21" t="s">
        <v>25</v>
      </c>
      <c r="E9" s="2">
        <v>36902</v>
      </c>
      <c r="F9" s="9">
        <v>0</v>
      </c>
      <c r="G9" s="9" t="s">
        <v>13</v>
      </c>
      <c r="H9" s="15" t="s">
        <v>14</v>
      </c>
      <c r="I9" s="8" t="s">
        <v>15</v>
      </c>
      <c r="J9" s="25">
        <v>0.2638888888888889</v>
      </c>
      <c r="K9" s="25">
        <v>0.8229166666666666</v>
      </c>
      <c r="L9" s="46">
        <v>0.01638888888888889</v>
      </c>
    </row>
    <row r="10" spans="1:12" ht="15">
      <c r="A10" s="12">
        <v>5</v>
      </c>
      <c r="B10" s="7">
        <v>3</v>
      </c>
      <c r="C10" s="18" t="s">
        <v>26</v>
      </c>
      <c r="D10" s="21" t="s">
        <v>27</v>
      </c>
      <c r="E10" s="2">
        <v>36526</v>
      </c>
      <c r="F10" s="9">
        <v>0</v>
      </c>
      <c r="G10" s="9" t="s">
        <v>13</v>
      </c>
      <c r="H10" s="15" t="s">
        <v>14</v>
      </c>
      <c r="I10" s="8" t="s">
        <v>15</v>
      </c>
      <c r="J10" s="25">
        <v>0.2638888888888889</v>
      </c>
      <c r="K10" s="25">
        <v>0.8555555555555556</v>
      </c>
      <c r="L10" s="46">
        <v>0.016875</v>
      </c>
    </row>
    <row r="11" ht="15">
      <c r="L11" s="47"/>
    </row>
    <row r="12" spans="1:12" ht="15">
      <c r="A12" s="12">
        <v>1</v>
      </c>
      <c r="B12" s="7">
        <v>6</v>
      </c>
      <c r="C12" s="18" t="s">
        <v>28</v>
      </c>
      <c r="D12" s="21" t="s">
        <v>29</v>
      </c>
      <c r="E12" s="2">
        <v>37976</v>
      </c>
      <c r="F12" s="9">
        <v>0</v>
      </c>
      <c r="G12" s="9" t="s">
        <v>18</v>
      </c>
      <c r="H12" s="15" t="s">
        <v>14</v>
      </c>
      <c r="I12" s="8" t="s">
        <v>30</v>
      </c>
      <c r="J12" s="25">
        <v>0.2638888888888889</v>
      </c>
      <c r="K12" s="25">
        <v>0.8951388888888889</v>
      </c>
      <c r="L12" s="46">
        <v>0.017152777777777777</v>
      </c>
    </row>
    <row r="13" ht="15">
      <c r="L13" s="47"/>
    </row>
    <row r="14" spans="1:12" ht="15">
      <c r="A14" s="12">
        <v>1</v>
      </c>
      <c r="B14" s="7">
        <v>8</v>
      </c>
      <c r="C14" s="18" t="s">
        <v>31</v>
      </c>
      <c r="D14" s="21" t="s">
        <v>32</v>
      </c>
      <c r="E14" s="2">
        <v>38780</v>
      </c>
      <c r="F14" s="9">
        <v>0</v>
      </c>
      <c r="G14" s="9" t="s">
        <v>33</v>
      </c>
      <c r="H14" s="15" t="s">
        <v>14</v>
      </c>
      <c r="I14" s="8" t="s">
        <v>34</v>
      </c>
      <c r="J14" s="25">
        <v>0.3506944444444444</v>
      </c>
      <c r="K14" s="26" t="s">
        <v>37</v>
      </c>
      <c r="L14" s="46">
        <v>0.02666666666666667</v>
      </c>
    </row>
    <row r="15" ht="15">
      <c r="L15" s="47"/>
    </row>
    <row r="16" spans="1:12" ht="15">
      <c r="A16" s="12">
        <v>1</v>
      </c>
      <c r="B16" s="7">
        <v>7</v>
      </c>
      <c r="C16" s="18" t="s">
        <v>20</v>
      </c>
      <c r="D16" s="21" t="s">
        <v>21</v>
      </c>
      <c r="E16" s="2">
        <v>37027</v>
      </c>
      <c r="F16" s="9">
        <v>0</v>
      </c>
      <c r="G16" s="9" t="s">
        <v>18</v>
      </c>
      <c r="H16" s="15" t="s">
        <v>22</v>
      </c>
      <c r="I16" s="8" t="s">
        <v>23</v>
      </c>
      <c r="J16" s="25">
        <v>0.2423611111111111</v>
      </c>
      <c r="K16" s="25">
        <v>0.8201388888888889</v>
      </c>
      <c r="L16" s="46">
        <v>0.015925925925925927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22"/>
  <sheetViews>
    <sheetView zoomScalePageLayoutView="0" workbookViewId="0" topLeftCell="A1">
      <pane ySplit="4" topLeftCell="A8" activePane="bottomLeft" state="frozen"/>
      <selection pane="topLeft" activeCell="N5" sqref="N5"/>
      <selection pane="bottomLeft" activeCell="O14" sqref="O14"/>
    </sheetView>
  </sheetViews>
  <sheetFormatPr defaultColWidth="9.140625" defaultRowHeight="15"/>
  <cols>
    <col min="1" max="1" width="5.28125" style="27" customWidth="1"/>
    <col min="2" max="2" width="5.421875" style="32" customWidth="1"/>
    <col min="3" max="3" width="10.8515625" style="28" bestFit="1" customWidth="1"/>
    <col min="4" max="4" width="11.8515625" style="33" bestFit="1" customWidth="1"/>
    <col min="5" max="5" width="12.421875" style="29" customWidth="1"/>
    <col min="6" max="6" width="8.57421875" style="30" hidden="1" customWidth="1"/>
    <col min="7" max="7" width="22.7109375" style="30" customWidth="1"/>
    <col min="8" max="8" width="4.140625" style="31" customWidth="1"/>
    <col min="9" max="9" width="18.421875" style="31" bestFit="1" customWidth="1"/>
    <col min="10" max="10" width="7.421875" style="31" hidden="1" customWidth="1"/>
    <col min="11" max="12" width="7.421875" style="31" customWidth="1"/>
    <col min="13" max="13" width="9.00390625" style="43" customWidth="1"/>
    <col min="14" max="16384" width="9.140625" style="32" customWidth="1"/>
  </cols>
  <sheetData>
    <row r="1" spans="2:4" ht="18" customHeight="1">
      <c r="B1" s="3" t="str">
        <f>'[1]Sarasas'!A1</f>
        <v>Atviras Lietuvos duatlono čempionatas</v>
      </c>
      <c r="D1" s="19"/>
    </row>
    <row r="2" spans="2:13" ht="12.75">
      <c r="B2" s="32" t="s">
        <v>78</v>
      </c>
      <c r="M2" s="40" t="str">
        <f>'[1]Sarasas'!H1</f>
        <v>Anykščiai,  2013 m. rugsėjo mėn. 21 d.</v>
      </c>
    </row>
    <row r="3" spans="2:13" ht="7.5" customHeight="1">
      <c r="B3" s="6"/>
      <c r="C3" s="17"/>
      <c r="D3" s="20"/>
      <c r="E3" s="13"/>
      <c r="F3" s="5"/>
      <c r="G3" s="5"/>
      <c r="H3" s="34"/>
      <c r="I3" s="34"/>
      <c r="J3" s="34"/>
      <c r="K3" s="34"/>
      <c r="L3" s="34"/>
      <c r="M3" s="44"/>
    </row>
    <row r="4" spans="1:13" s="31" customFormat="1" ht="12.75">
      <c r="A4" s="10" t="s">
        <v>2</v>
      </c>
      <c r="B4" s="10" t="s">
        <v>3</v>
      </c>
      <c r="C4" s="11" t="s">
        <v>4</v>
      </c>
      <c r="D4" s="22" t="s">
        <v>5</v>
      </c>
      <c r="E4" s="14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39</v>
      </c>
      <c r="K4" s="10" t="s">
        <v>35</v>
      </c>
      <c r="L4" s="10" t="s">
        <v>36</v>
      </c>
      <c r="M4" s="16" t="s">
        <v>79</v>
      </c>
    </row>
    <row r="5" spans="1:13" s="31" customFormat="1" ht="12.75">
      <c r="A5" s="12">
        <f>ROW()-4</f>
        <v>1</v>
      </c>
      <c r="B5" s="7">
        <v>22</v>
      </c>
      <c r="C5" s="35" t="str">
        <f>IF(ISBLANK(B5),"",VLOOKUP(B5,dalyviai,2,FALSE))</f>
        <v>Fausta</v>
      </c>
      <c r="D5" s="21" t="str">
        <f>IF(ISBLANK(B5),"",VLOOKUP(B5,dalyviai,3,FALSE))</f>
        <v>Rimkutė</v>
      </c>
      <c r="E5" s="36">
        <f>IF(ISBLANK(B5),"",VLOOKUP(B5,dalyviai,5,FALSE))</f>
        <v>36295</v>
      </c>
      <c r="F5" s="37">
        <f>IF(ISBLANK(B5),"",VLOOKUP(B5,dalyviai,6,FALSE))</f>
        <v>0</v>
      </c>
      <c r="G5" s="37" t="str">
        <f>IF(ISBLANK(B5),"",VLOOKUP(B5,dalyviai,7,FALSE))</f>
        <v>Panevėžio triatlono klubas</v>
      </c>
      <c r="H5" s="41" t="str">
        <f>IF(ISBLANK(B5),"",VLOOKUP(B5,dalyviai,4,FALSE))</f>
        <v>M</v>
      </c>
      <c r="I5" s="38" t="str">
        <f>IF(ISBLANK(B5),"",VLOOKUP(B5,dalyviai,9,FALSE))</f>
        <v>M-4 (1998-1999 m.)</v>
      </c>
      <c r="J5" s="38">
        <f>IF(ISBLANK(B5),"",VLOOKUP(B5,dalyviai,8,FALSE))</f>
        <v>0</v>
      </c>
      <c r="K5" s="42" t="s">
        <v>80</v>
      </c>
      <c r="L5" s="42" t="s">
        <v>81</v>
      </c>
      <c r="M5" s="45">
        <f>'[1]Laikai'!B6</f>
        <v>0.03099537037037037</v>
      </c>
    </row>
    <row r="7" spans="1:13" ht="12.75">
      <c r="A7" s="12">
        <v>1</v>
      </c>
      <c r="B7" s="7">
        <v>23</v>
      </c>
      <c r="C7" s="35" t="str">
        <f>IF(ISBLANK(B7),"",VLOOKUP(B7,dalyviai,2,FALSE))</f>
        <v>Povilas</v>
      </c>
      <c r="D7" s="21" t="str">
        <f>IF(ISBLANK(B7),"",VLOOKUP(B7,dalyviai,3,FALSE))</f>
        <v>Gokas</v>
      </c>
      <c r="E7" s="36">
        <f>IF(ISBLANK(B7),"",VLOOKUP(B7,dalyviai,5,FALSE))</f>
        <v>36366</v>
      </c>
      <c r="F7" s="37">
        <f>IF(ISBLANK(B7),"",VLOOKUP(B7,dalyviai,6,FALSE))</f>
        <v>0</v>
      </c>
      <c r="G7" s="37" t="str">
        <f>IF(ISBLANK(B7),"",VLOOKUP(B7,dalyviai,7,FALSE))</f>
        <v>Panevėžio triatlono klubas</v>
      </c>
      <c r="H7" s="41" t="str">
        <f>IF(ISBLANK(B7),"",VLOOKUP(B7,dalyviai,4,FALSE))</f>
        <v>V</v>
      </c>
      <c r="I7" s="38" t="str">
        <f>IF(ISBLANK(B7),"",VLOOKUP(B7,dalyviai,9,FALSE))</f>
        <v>V-4 (1998-1999 m.)</v>
      </c>
      <c r="J7" s="38">
        <f>IF(ISBLANK(B7),"",VLOOKUP(B7,dalyviai,8,FALSE))</f>
        <v>0</v>
      </c>
      <c r="K7" s="42" t="s">
        <v>82</v>
      </c>
      <c r="L7" s="42" t="s">
        <v>83</v>
      </c>
      <c r="M7" s="45">
        <f>'[1]Laikai'!B2</f>
        <v>0.030810185185185187</v>
      </c>
    </row>
    <row r="8" spans="1:13" ht="12.75">
      <c r="A8" s="12">
        <v>2</v>
      </c>
      <c r="B8" s="7">
        <v>27</v>
      </c>
      <c r="C8" s="35" t="str">
        <f>IF(ISBLANK(B8),"",VLOOKUP(B8,dalyviai,2,FALSE))</f>
        <v>Justinas</v>
      </c>
      <c r="D8" s="21" t="str">
        <f>IF(ISBLANK(B8),"",VLOOKUP(B8,dalyviai,3,FALSE))</f>
        <v>Narkūnas</v>
      </c>
      <c r="E8" s="36">
        <f>IF(ISBLANK(B8),"",VLOOKUP(B8,dalyviai,5,FALSE))</f>
        <v>36355</v>
      </c>
      <c r="F8" s="37">
        <f>IF(ISBLANK(B8),"",VLOOKUP(B8,dalyviai,6,FALSE))</f>
        <v>0</v>
      </c>
      <c r="G8" s="37" t="str">
        <f>IF(ISBLANK(B8),"",VLOOKUP(B8,dalyviai,7,FALSE))</f>
        <v>Darna</v>
      </c>
      <c r="H8" s="41" t="str">
        <f>IF(ISBLANK(B8),"",VLOOKUP(B8,dalyviai,4,FALSE))</f>
        <v>V</v>
      </c>
      <c r="I8" s="38" t="str">
        <f>IF(ISBLANK(B8),"",VLOOKUP(B8,dalyviai,9,FALSE))</f>
        <v>V-4 (1998-1999 m.)</v>
      </c>
      <c r="J8" s="38">
        <f>IF(ISBLANK(B8),"",VLOOKUP(B8,dalyviai,8,FALSE))</f>
        <v>0</v>
      </c>
      <c r="K8" s="42" t="s">
        <v>84</v>
      </c>
      <c r="L8" s="42" t="s">
        <v>85</v>
      </c>
      <c r="M8" s="45">
        <f>'[1]Laikai'!B9</f>
        <v>0.034479166666666665</v>
      </c>
    </row>
    <row r="10" spans="1:13" ht="12.75">
      <c r="A10" s="12">
        <v>1</v>
      </c>
      <c r="B10" s="7">
        <v>21</v>
      </c>
      <c r="C10" s="35" t="str">
        <f>IF(ISBLANK(B10),"",VLOOKUP(B10,dalyviai,2,FALSE))</f>
        <v>Jaunius</v>
      </c>
      <c r="D10" s="21" t="str">
        <f>IF(ISBLANK(B10),"",VLOOKUP(B10,dalyviai,3,FALSE))</f>
        <v>Strazdas</v>
      </c>
      <c r="E10" s="36">
        <f>IF(ISBLANK(B10),"",VLOOKUP(B10,dalyviai,5,FALSE))</f>
        <v>35361</v>
      </c>
      <c r="F10" s="37" t="str">
        <f>IF(ISBLANK(B10),"",VLOOKUP(B10,dalyviai,6,FALSE))</f>
        <v>Vilnius</v>
      </c>
      <c r="G10" s="37" t="str">
        <f>IF(ISBLANK(B10),"",VLOOKUP(B10,dalyviai,7,FALSE))</f>
        <v>SM "Sietynas"</v>
      </c>
      <c r="H10" s="41" t="str">
        <f>IF(ISBLANK(B10),"",VLOOKUP(B10,dalyviai,4,FALSE))</f>
        <v>V</v>
      </c>
      <c r="I10" s="38" t="str">
        <f>IF(ISBLANK(B10),"",VLOOKUP(B10,dalyviai,9,FALSE))</f>
        <v>V-5 (1996-1997 m.)</v>
      </c>
      <c r="J10" s="38">
        <f>IF(ISBLANK(B10),"",VLOOKUP(B10,dalyviai,8,FALSE))</f>
        <v>0</v>
      </c>
      <c r="K10" s="42" t="s">
        <v>86</v>
      </c>
      <c r="L10" s="42" t="s">
        <v>87</v>
      </c>
      <c r="M10" s="45">
        <f>'[1]Laikai'!B1</f>
        <v>0.028761574074074075</v>
      </c>
    </row>
    <row r="11" spans="1:13" ht="12.75">
      <c r="A11" s="12">
        <v>2</v>
      </c>
      <c r="B11" s="7">
        <v>24</v>
      </c>
      <c r="C11" s="35" t="str">
        <f>IF(ISBLANK(B11),"",VLOOKUP(B11,dalyviai,2,FALSE))</f>
        <v>Rimantas </v>
      </c>
      <c r="D11" s="21" t="str">
        <f>IF(ISBLANK(B11),"",VLOOKUP(B11,dalyviai,3,FALSE))</f>
        <v>Kanaverskis</v>
      </c>
      <c r="E11" s="36">
        <f>IF(ISBLANK(B11),"",VLOOKUP(B11,dalyviai,5,FALSE))</f>
        <v>35583</v>
      </c>
      <c r="F11" s="37">
        <f>IF(ISBLANK(B11),"",VLOOKUP(B11,dalyviai,6,FALSE))</f>
        <v>0</v>
      </c>
      <c r="G11" s="37" t="str">
        <f>IF(ISBLANK(B11),"",VLOOKUP(B11,dalyviai,7,FALSE))</f>
        <v>Panevėžio triatlono klubas</v>
      </c>
      <c r="H11" s="41" t="str">
        <f>IF(ISBLANK(B11),"",VLOOKUP(B11,dalyviai,4,FALSE))</f>
        <v>V</v>
      </c>
      <c r="I11" s="38" t="str">
        <f>IF(ISBLANK(B11),"",VLOOKUP(B11,dalyviai,9,FALSE))</f>
        <v>V-5 (1996-1997 m.)</v>
      </c>
      <c r="J11" s="38">
        <f>IF(ISBLANK(B11),"",VLOOKUP(B11,dalyviai,8,FALSE))</f>
        <v>0</v>
      </c>
      <c r="K11" s="42" t="s">
        <v>88</v>
      </c>
      <c r="L11" s="42" t="s">
        <v>89</v>
      </c>
      <c r="M11" s="45">
        <f>'[1]Laikai'!B7</f>
        <v>0.03158564814814815</v>
      </c>
    </row>
    <row r="13" spans="1:13" ht="12.75">
      <c r="A13" s="12">
        <v>1</v>
      </c>
      <c r="B13" s="7">
        <v>32</v>
      </c>
      <c r="C13" s="35" t="str">
        <f>IF(ISBLANK(B13),"",VLOOKUP(B13,dalyviai,2,FALSE))</f>
        <v>Vladimirs</v>
      </c>
      <c r="D13" s="21" t="str">
        <f>IF(ISBLANK(B13),"",VLOOKUP(B13,dalyviai,3,FALSE))</f>
        <v>Klavnieks</v>
      </c>
      <c r="E13" s="36">
        <f>IF(ISBLANK(B13),"",VLOOKUP(B13,dalyviai,5,FALSE))</f>
        <v>18973</v>
      </c>
      <c r="F13" s="37">
        <f>IF(ISBLANK(B13),"",VLOOKUP(B13,dalyviai,6,FALSE))</f>
        <v>0</v>
      </c>
      <c r="G13" s="37" t="str">
        <f>IF(ISBLANK(B13),"",VLOOKUP(B13,dalyviai,7,FALSE))</f>
        <v>Piramida triathlon club</v>
      </c>
      <c r="H13" s="41" t="str">
        <f>IF(ISBLANK(B13),"",VLOOKUP(B13,dalyviai,4,FALSE))</f>
        <v>V</v>
      </c>
      <c r="I13" s="38" t="str">
        <f>IF(ISBLANK(B13),"",VLOOKUP(B13,dalyviai,9,FALSE))</f>
        <v>V-V1 (1953 ir vyr.)</v>
      </c>
      <c r="J13" s="38">
        <f>IF(ISBLANK(B13),"",VLOOKUP(B13,dalyviai,8,FALSE))</f>
        <v>0</v>
      </c>
      <c r="K13" s="42" t="s">
        <v>82</v>
      </c>
      <c r="L13" s="42" t="s">
        <v>90</v>
      </c>
      <c r="M13" s="45">
        <f>'[1]Laikai'!B3</f>
        <v>0.030868055555555555</v>
      </c>
    </row>
    <row r="14" spans="1:13" ht="12.75">
      <c r="A14" s="12">
        <v>2</v>
      </c>
      <c r="B14" s="7">
        <v>28</v>
      </c>
      <c r="C14" s="35" t="str">
        <f>IF(ISBLANK(B14),"",VLOOKUP(B14,dalyviai,2,FALSE))</f>
        <v>Vaclovas</v>
      </c>
      <c r="D14" s="21" t="str">
        <f>IF(ISBLANK(B14),"",VLOOKUP(B14,dalyviai,3,FALSE))</f>
        <v>Markaitis</v>
      </c>
      <c r="E14" s="36">
        <f>IF(ISBLANK(B14),"",VLOOKUP(B14,dalyviai,5,FALSE))</f>
        <v>18781</v>
      </c>
      <c r="F14" s="37">
        <f>IF(ISBLANK(B14),"",VLOOKUP(B14,dalyviai,6,FALSE))</f>
        <v>0</v>
      </c>
      <c r="G14" s="37" t="str">
        <f>IF(ISBLANK(B14),"",VLOOKUP(B14,dalyviai,7,FALSE))</f>
        <v>Skuodas</v>
      </c>
      <c r="H14" s="41" t="str">
        <f>IF(ISBLANK(B14),"",VLOOKUP(B14,dalyviai,4,FALSE))</f>
        <v>V</v>
      </c>
      <c r="I14" s="38" t="str">
        <f>IF(ISBLANK(B14),"",VLOOKUP(B14,dalyviai,9,FALSE))</f>
        <v>V-V1 (1953 ir vyr.)</v>
      </c>
      <c r="J14" s="38">
        <f>IF(ISBLANK(B14),"",VLOOKUP(B14,dalyviai,8,FALSE))</f>
        <v>0</v>
      </c>
      <c r="K14" s="42" t="s">
        <v>91</v>
      </c>
      <c r="L14" s="42" t="s">
        <v>90</v>
      </c>
      <c r="M14" s="45">
        <f>'[1]Laikai'!B4</f>
        <v>0.03090277777777778</v>
      </c>
    </row>
    <row r="15" spans="1:13" ht="12.75">
      <c r="A15" s="12">
        <v>3</v>
      </c>
      <c r="B15" s="7">
        <v>31</v>
      </c>
      <c r="C15" s="35" t="str">
        <f>IF(ISBLANK(B15),"",VLOOKUP(B15,dalyviai,2,FALSE))</f>
        <v>Albertas</v>
      </c>
      <c r="D15" s="21" t="str">
        <f>IF(ISBLANK(B15),"",VLOOKUP(B15,dalyviai,3,FALSE))</f>
        <v>Survila</v>
      </c>
      <c r="E15" s="36">
        <f>IF(ISBLANK(B15),"",VLOOKUP(B15,dalyviai,5,FALSE))</f>
        <v>17954</v>
      </c>
      <c r="F15" s="37" t="str">
        <f>IF(ISBLANK(B15),"",VLOOKUP(B15,dalyviai,6,FALSE))</f>
        <v>Pakruojis</v>
      </c>
      <c r="G15" s="37" t="str">
        <f>IF(ISBLANK(B15),"",VLOOKUP(B15,dalyviai,7,FALSE))</f>
        <v>Vėjas</v>
      </c>
      <c r="H15" s="41" t="str">
        <f>IF(ISBLANK(B15),"",VLOOKUP(B15,dalyviai,4,FALSE))</f>
        <v>V</v>
      </c>
      <c r="I15" s="38" t="str">
        <f>IF(ISBLANK(B15),"",VLOOKUP(B15,dalyviai,9,FALSE))</f>
        <v>V-V1 (1953 ir vyr.)</v>
      </c>
      <c r="J15" s="38">
        <f>IF(ISBLANK(B15),"",VLOOKUP(B15,dalyviai,8,FALSE))</f>
        <v>0</v>
      </c>
      <c r="K15" s="42" t="s">
        <v>92</v>
      </c>
      <c r="L15" s="42" t="s">
        <v>93</v>
      </c>
      <c r="M15" s="45">
        <f>'[1]Laikai'!B8</f>
        <v>0.034027777777777775</v>
      </c>
    </row>
    <row r="16" spans="1:13" ht="12.75">
      <c r="A16" s="12">
        <v>4</v>
      </c>
      <c r="B16" s="7">
        <v>25</v>
      </c>
      <c r="C16" s="35" t="str">
        <f>IF(ISBLANK(B16),"",VLOOKUP(B16,dalyviai,2,FALSE))</f>
        <v>Algimantas</v>
      </c>
      <c r="D16" s="21" t="str">
        <f>IF(ISBLANK(B16),"",VLOOKUP(B16,dalyviai,3,FALSE))</f>
        <v>Kartošius</v>
      </c>
      <c r="E16" s="36">
        <f>IF(ISBLANK(B16),"",VLOOKUP(B16,dalyviai,5,FALSE))</f>
        <v>18573</v>
      </c>
      <c r="F16" s="37">
        <f>IF(ISBLANK(B16),"",VLOOKUP(B16,dalyviai,6,FALSE))</f>
        <v>0</v>
      </c>
      <c r="G16" s="37" t="str">
        <f>IF(ISBLANK(B16),"",VLOOKUP(B16,dalyviai,7,FALSE))</f>
        <v>Šviesos kariai</v>
      </c>
      <c r="H16" s="41" t="str">
        <f>IF(ISBLANK(B16),"",VLOOKUP(B16,dalyviai,4,FALSE))</f>
        <v>V</v>
      </c>
      <c r="I16" s="38" t="str">
        <f>IF(ISBLANK(B16),"",VLOOKUP(B16,dalyviai,9,FALSE))</f>
        <v>V-V1 (1953 ir vyr.)</v>
      </c>
      <c r="J16" s="38">
        <f>IF(ISBLANK(B16),"",VLOOKUP(B16,dalyviai,8,FALSE))</f>
        <v>0</v>
      </c>
      <c r="K16" s="42" t="s">
        <v>94</v>
      </c>
      <c r="L16" s="42" t="s">
        <v>95</v>
      </c>
      <c r="M16" s="45">
        <f>'[1]Laikai'!B10</f>
        <v>0.03488425925925926</v>
      </c>
    </row>
    <row r="17" spans="1:13" ht="12.75">
      <c r="A17" s="12">
        <v>5</v>
      </c>
      <c r="B17" s="7">
        <v>30</v>
      </c>
      <c r="C17" s="35" t="str">
        <f>IF(ISBLANK(B17),"",VLOOKUP(B17,dalyviai,2,FALSE))</f>
        <v>Juozas </v>
      </c>
      <c r="D17" s="21" t="str">
        <f>IF(ISBLANK(B17),"",VLOOKUP(B17,dalyviai,3,FALSE))</f>
        <v>Kieras</v>
      </c>
      <c r="E17" s="36">
        <f>IF(ISBLANK(B17),"",VLOOKUP(B17,dalyviai,5,FALSE))</f>
        <v>17371</v>
      </c>
      <c r="F17" s="37">
        <f>IF(ISBLANK(B17),"",VLOOKUP(B17,dalyviai,6,FALSE))</f>
        <v>0</v>
      </c>
      <c r="G17" s="37" t="str">
        <f>IF(ISBLANK(B17),"",VLOOKUP(B17,dalyviai,7,FALSE))</f>
        <v>Darna</v>
      </c>
      <c r="H17" s="41" t="str">
        <f>IF(ISBLANK(B17),"",VLOOKUP(B17,dalyviai,4,FALSE))</f>
        <v>V</v>
      </c>
      <c r="I17" s="38" t="str">
        <f>IF(ISBLANK(B17),"",VLOOKUP(B17,dalyviai,9,FALSE))</f>
        <v>V-V1 (1953 ir vyr.)</v>
      </c>
      <c r="J17" s="38">
        <f>IF(ISBLANK(B17),"",VLOOKUP(B17,dalyviai,8,FALSE))</f>
        <v>0</v>
      </c>
      <c r="K17" s="42" t="s">
        <v>41</v>
      </c>
      <c r="L17" s="42" t="s">
        <v>96</v>
      </c>
      <c r="M17" s="45">
        <f>'[1]Laikai'!B13</f>
        <v>0.03711805555555556</v>
      </c>
    </row>
    <row r="19" spans="1:13" ht="12.75">
      <c r="A19" s="12">
        <v>1</v>
      </c>
      <c r="B19" s="7">
        <v>29</v>
      </c>
      <c r="C19" s="35" t="str">
        <f>IF(ISBLANK(B19),"",VLOOKUP(B19,dalyviai,2,FALSE))</f>
        <v>Vytautas</v>
      </c>
      <c r="D19" s="21" t="str">
        <f>IF(ISBLANK(B19),"",VLOOKUP(B19,dalyviai,3,FALSE))</f>
        <v>Ruškys</v>
      </c>
      <c r="E19" s="36">
        <f>IF(ISBLANK(B19),"",VLOOKUP(B19,dalyviai,5,FALSE))</f>
        <v>21363</v>
      </c>
      <c r="F19" s="37">
        <f>IF(ISBLANK(B19),"",VLOOKUP(B19,dalyviai,6,FALSE))</f>
        <v>0</v>
      </c>
      <c r="G19" s="37" t="str">
        <f>IF(ISBLANK(B19),"",VLOOKUP(B19,dalyviai,7,FALSE))</f>
        <v>Akmenės SC</v>
      </c>
      <c r="H19" s="41" t="str">
        <f>IF(ISBLANK(B19),"",VLOOKUP(B19,dalyviai,4,FALSE))</f>
        <v>V</v>
      </c>
      <c r="I19" s="38" t="str">
        <f>IF(ISBLANK(B19),"",VLOOKUP(B19,dalyviai,9,FALSE))</f>
        <v>V-V2 (1954-1963 m.)</v>
      </c>
      <c r="J19" s="38">
        <f>IF(ISBLANK(B19),"",VLOOKUP(B19,dalyviai,8,FALSE))</f>
        <v>0</v>
      </c>
      <c r="K19" s="42" t="s">
        <v>92</v>
      </c>
      <c r="L19" s="42" t="s">
        <v>97</v>
      </c>
      <c r="M19" s="45">
        <f>'[1]Laikai'!B5</f>
        <v>0.030972222222222224</v>
      </c>
    </row>
    <row r="21" spans="1:13" ht="12.75">
      <c r="A21" s="12">
        <v>1</v>
      </c>
      <c r="B21" s="7">
        <v>26</v>
      </c>
      <c r="C21" s="35" t="str">
        <f>IF(ISBLANK(B21),"",VLOOKUP(B21,dalyviai,2,FALSE))</f>
        <v>Dainius</v>
      </c>
      <c r="D21" s="21" t="str">
        <f>IF(ISBLANK(B21),"",VLOOKUP(B21,dalyviai,3,FALSE))</f>
        <v>Kopūstas</v>
      </c>
      <c r="E21" s="36">
        <f>IF(ISBLANK(B21),"",VLOOKUP(B21,dalyviai,5,FALSE))</f>
        <v>26104</v>
      </c>
      <c r="F21" s="37">
        <f>IF(ISBLANK(B21),"",VLOOKUP(B21,dalyviai,6,FALSE))</f>
        <v>0</v>
      </c>
      <c r="G21" s="37" t="str">
        <f>IF(ISBLANK(B21),"",VLOOKUP(B21,dalyviai,7,FALSE))</f>
        <v>Panevėžio triatlono klubas</v>
      </c>
      <c r="H21" s="41" t="str">
        <f>IF(ISBLANK(B21),"",VLOOKUP(B21,dalyviai,4,FALSE))</f>
        <v>V</v>
      </c>
      <c r="I21" s="38" t="s">
        <v>98</v>
      </c>
      <c r="J21" s="38">
        <f>IF(ISBLANK(B21),"",VLOOKUP(B21,dalyviai,8,FALSE))</f>
        <v>0</v>
      </c>
      <c r="K21" s="42" t="s">
        <v>99</v>
      </c>
      <c r="L21" s="42" t="s">
        <v>100</v>
      </c>
      <c r="M21" s="45">
        <f>'[1]Laikai'!B11</f>
        <v>0.03612268518518518</v>
      </c>
    </row>
    <row r="22" spans="1:13" ht="12.75">
      <c r="A22" s="12">
        <v>2</v>
      </c>
      <c r="B22" s="7">
        <v>33</v>
      </c>
      <c r="C22" s="35" t="str">
        <f>IF(ISBLANK(B22),"",VLOOKUP(B22,dalyviai,2,FALSE))</f>
        <v>Dainius</v>
      </c>
      <c r="D22" s="21" t="str">
        <f>IF(ISBLANK(B22),"",VLOOKUP(B22,dalyviai,3,FALSE))</f>
        <v>Bernotas</v>
      </c>
      <c r="E22" s="36">
        <f>IF(ISBLANK(B22),"",VLOOKUP(B22,dalyviai,5,FALSE))</f>
        <v>28485</v>
      </c>
      <c r="F22" s="37">
        <f>IF(ISBLANK(B22),"",VLOOKUP(B22,dalyviai,6,FALSE))</f>
        <v>0</v>
      </c>
      <c r="G22" s="37" t="str">
        <f>IF(ISBLANK(B22),"",VLOOKUP(B22,dalyviai,7,FALSE))</f>
        <v>Vilnius</v>
      </c>
      <c r="H22" s="41" t="str">
        <f>IF(ISBLANK(B22),"",VLOOKUP(B22,dalyviai,4,FALSE))</f>
        <v>V</v>
      </c>
      <c r="I22" s="38" t="s">
        <v>98</v>
      </c>
      <c r="J22" s="38">
        <f>IF(ISBLANK(B22),"",VLOOKUP(B22,dalyviai,8,FALSE))</f>
        <v>0</v>
      </c>
      <c r="K22" s="42" t="s">
        <v>101</v>
      </c>
      <c r="L22" s="42" t="s">
        <v>102</v>
      </c>
      <c r="M22" s="45">
        <f>'[1]Laikai'!B12</f>
        <v>0.0364699074074074</v>
      </c>
    </row>
  </sheetData>
  <sheetProtection/>
  <autoFilter ref="A4:M19">
    <sortState ref="A5:M22">
      <sortCondition sortBy="value" ref="M5:M22"/>
    </sortState>
  </autoFilter>
  <conditionalFormatting sqref="M1 M3 M5:M65536">
    <cfRule type="cellIs" priority="2" dxfId="3" operator="greaterThan" stopIfTrue="1">
      <formula>0</formula>
    </cfRule>
  </conditionalFormatting>
  <conditionalFormatting sqref="H5:H22">
    <cfRule type="cellIs" priority="1" dxfId="4" operator="equal" stopIfTrue="1">
      <formula>"m"</formula>
    </cfRule>
  </conditionalFormatting>
  <printOptions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4.140625" style="39" customWidth="1"/>
    <col min="2" max="2" width="4.7109375" style="39" customWidth="1"/>
    <col min="3" max="3" width="10.57421875" style="39" customWidth="1"/>
    <col min="4" max="4" width="15.28125" style="39" customWidth="1"/>
    <col min="5" max="5" width="11.00390625" style="39" customWidth="1"/>
    <col min="6" max="6" width="23.00390625" style="39" bestFit="1" customWidth="1"/>
    <col min="7" max="7" width="6.00390625" style="39" customWidth="1"/>
    <col min="8" max="8" width="17.8515625" style="39" customWidth="1"/>
    <col min="9" max="9" width="0" style="39" hidden="1" customWidth="1"/>
    <col min="10" max="16384" width="9.140625" style="39" customWidth="1"/>
  </cols>
  <sheetData>
    <row r="1" spans="1:12" ht="18.75">
      <c r="A1" s="27"/>
      <c r="B1" s="3" t="str">
        <f>'[2]Sarasas'!A1</f>
        <v>Atviras Lietuvos duatlono čempionatas</v>
      </c>
      <c r="C1" s="28"/>
      <c r="D1" s="19"/>
      <c r="E1" s="29"/>
      <c r="F1" s="30"/>
      <c r="G1" s="31"/>
      <c r="H1" s="31"/>
      <c r="I1" s="31"/>
      <c r="J1" s="31"/>
      <c r="K1" s="31"/>
      <c r="L1" s="31"/>
    </row>
    <row r="2" spans="1:12" ht="12.75">
      <c r="A2" s="27"/>
      <c r="B2" s="32" t="s">
        <v>40</v>
      </c>
      <c r="C2" s="28"/>
      <c r="D2" s="33"/>
      <c r="E2" s="29"/>
      <c r="F2" s="30"/>
      <c r="G2" s="31"/>
      <c r="H2" s="31"/>
      <c r="I2" s="31"/>
      <c r="J2" s="31"/>
      <c r="K2" s="31"/>
      <c r="L2" s="40" t="str">
        <f>'[2]Sarasas'!H1</f>
        <v>Anykščiai,  2013 m. rugsėjo mėn. 21 d.</v>
      </c>
    </row>
    <row r="3" spans="1:12" ht="15">
      <c r="A3" s="27"/>
      <c r="B3" s="6"/>
      <c r="C3" s="17"/>
      <c r="D3" s="20"/>
      <c r="E3" s="13"/>
      <c r="F3" s="5"/>
      <c r="G3" s="34"/>
      <c r="H3" s="34"/>
      <c r="I3" s="34"/>
      <c r="J3" s="34"/>
      <c r="K3" s="34"/>
      <c r="L3" s="34"/>
    </row>
    <row r="4" spans="1:12" ht="12.75">
      <c r="A4" s="10" t="s">
        <v>2</v>
      </c>
      <c r="B4" s="10" t="s">
        <v>3</v>
      </c>
      <c r="C4" s="11" t="s">
        <v>4</v>
      </c>
      <c r="D4" s="22" t="s">
        <v>5</v>
      </c>
      <c r="E4" s="14" t="s">
        <v>6</v>
      </c>
      <c r="F4" s="10" t="s">
        <v>8</v>
      </c>
      <c r="G4" s="10" t="s">
        <v>9</v>
      </c>
      <c r="H4" s="10" t="s">
        <v>10</v>
      </c>
      <c r="I4" s="10" t="s">
        <v>39</v>
      </c>
      <c r="J4" s="10" t="s">
        <v>35</v>
      </c>
      <c r="K4" s="10" t="s">
        <v>36</v>
      </c>
      <c r="L4" s="10"/>
    </row>
    <row r="5" spans="1:12" ht="12.75">
      <c r="A5" s="12">
        <f>ROW()-4</f>
        <v>1</v>
      </c>
      <c r="B5" s="7">
        <v>57</v>
      </c>
      <c r="C5" s="35" t="str">
        <f>IF(ISBLANK(B5),"",VLOOKUP(B5,dalyviai,2,FALSE))</f>
        <v>Miglė</v>
      </c>
      <c r="D5" s="21" t="str">
        <f>IF(ISBLANK(B5),"",VLOOKUP(B5,dalyviai,3,FALSE))</f>
        <v>Mačionytė</v>
      </c>
      <c r="E5" s="36">
        <f>IF(ISBLANK(B5),"",VLOOKUP(B5,dalyviai,5,FALSE))</f>
        <v>30492</v>
      </c>
      <c r="F5" s="37" t="str">
        <f>IF(ISBLANK(B5),"",VLOOKUP(B5,dalyviai,7,FALSE))</f>
        <v>Vilnius</v>
      </c>
      <c r="G5" s="41" t="str">
        <f>IF(ISBLANK(B5),"",VLOOKUP(B5,dalyviai,4,FALSE))</f>
        <v>M</v>
      </c>
      <c r="H5" s="38" t="str">
        <f>IF(ISBLANK(B5),"",VLOOKUP(B5,dalyviai,9,FALSE))</f>
        <v>M-E (1974-1989 m.)</v>
      </c>
      <c r="I5" s="38">
        <f>IF(ISBLANK(B5),"",VLOOKUP(B5,dalyviai,8,FALSE))</f>
        <v>0</v>
      </c>
      <c r="J5" s="42" t="s">
        <v>62</v>
      </c>
      <c r="K5" s="42" t="s">
        <v>63</v>
      </c>
      <c r="L5" s="48" t="s">
        <v>76</v>
      </c>
    </row>
    <row r="6" ht="12.75">
      <c r="L6" s="49"/>
    </row>
    <row r="7" spans="1:12" ht="12.75">
      <c r="A7" s="12">
        <v>1</v>
      </c>
      <c r="B7" s="7">
        <v>52</v>
      </c>
      <c r="C7" s="35" t="str">
        <f>IF(ISBLANK(B7),"",VLOOKUP(B7,dalyviai,2,FALSE))</f>
        <v>Rytis </v>
      </c>
      <c r="D7" s="21" t="str">
        <f>IF(ISBLANK(B7),"",VLOOKUP(B7,dalyviai,3,FALSE))</f>
        <v>Grašys</v>
      </c>
      <c r="E7" s="36">
        <f>IF(ISBLANK(B7),"",VLOOKUP(B7,dalyviai,5,FALSE))</f>
        <v>34721</v>
      </c>
      <c r="F7" s="37" t="str">
        <f>IF(ISBLANK(B7),"",VLOOKUP(B7,dalyviai,7,FALSE))</f>
        <v>Panevėžio triatlono klubas</v>
      </c>
      <c r="G7" s="41" t="str">
        <f>IF(ISBLANK(B7),"",VLOOKUP(B7,dalyviai,4,FALSE))</f>
        <v>V</v>
      </c>
      <c r="H7" s="38" t="str">
        <f>IF(ISBLANK(B7),"",VLOOKUP(B7,dalyviai,9,FALSE))</f>
        <v>V-6 (1994-1995 m.)</v>
      </c>
      <c r="I7" s="38">
        <f>IF(ISBLANK(B7),"",VLOOKUP(B7,dalyviai,8,FALSE))</f>
        <v>0</v>
      </c>
      <c r="J7" s="42" t="s">
        <v>43</v>
      </c>
      <c r="K7" s="42" t="s">
        <v>44</v>
      </c>
      <c r="L7" s="48" t="s">
        <v>66</v>
      </c>
    </row>
    <row r="8" spans="1:12" ht="12.75">
      <c r="A8" s="12">
        <v>2</v>
      </c>
      <c r="B8" s="7">
        <v>53</v>
      </c>
      <c r="C8" s="35" t="str">
        <f>IF(ISBLANK(B8),"",VLOOKUP(B8,dalyviai,2,FALSE))</f>
        <v>Gediminas </v>
      </c>
      <c r="D8" s="21" t="str">
        <f>IF(ISBLANK(B8),"",VLOOKUP(B8,dalyviai,3,FALSE))</f>
        <v>Piliponis</v>
      </c>
      <c r="E8" s="36">
        <f>IF(ISBLANK(B8),"",VLOOKUP(B8,dalyviai,5,FALSE))</f>
        <v>34522</v>
      </c>
      <c r="F8" s="37" t="str">
        <f>IF(ISBLANK(B8),"",VLOOKUP(B8,dalyviai,7,FALSE))</f>
        <v>Panevėžio triatlono klubas</v>
      </c>
      <c r="G8" s="41" t="str">
        <f>IF(ISBLANK(B8),"",VLOOKUP(B8,dalyviai,4,FALSE))</f>
        <v>V</v>
      </c>
      <c r="H8" s="38" t="str">
        <f>IF(ISBLANK(B8),"",VLOOKUP(B8,dalyviai,9,FALSE))</f>
        <v>V-6 (1994-1995 m.)</v>
      </c>
      <c r="I8" s="38">
        <f>IF(ISBLANK(B8),"",VLOOKUP(B8,dalyviai,8,FALSE))</f>
        <v>0</v>
      </c>
      <c r="J8" s="42" t="s">
        <v>54</v>
      </c>
      <c r="K8" s="42" t="s">
        <v>55</v>
      </c>
      <c r="L8" s="48" t="s">
        <v>72</v>
      </c>
    </row>
    <row r="9" spans="1:12" ht="12.75">
      <c r="A9" s="12">
        <v>3</v>
      </c>
      <c r="B9" s="7">
        <v>61</v>
      </c>
      <c r="C9" s="35" t="str">
        <f>IF(ISBLANK(B9),"",VLOOKUP(B9,dalyviai,2,FALSE))</f>
        <v>Vilius</v>
      </c>
      <c r="D9" s="21" t="str">
        <f>IF(ISBLANK(B9),"",VLOOKUP(B9,dalyviai,3,FALSE))</f>
        <v>Abeciūnas</v>
      </c>
      <c r="E9" s="36">
        <f>IF(ISBLANK(B9),"",VLOOKUP(B9,dalyviai,5,FALSE))</f>
        <v>34973</v>
      </c>
      <c r="F9" s="37" t="s">
        <v>77</v>
      </c>
      <c r="G9" s="41" t="str">
        <f>IF(ISBLANK(B9),"",VLOOKUP(B9,dalyviai,4,FALSE))</f>
        <v>V</v>
      </c>
      <c r="H9" s="38" t="str">
        <f>IF(ISBLANK(B9),"",VLOOKUP(B9,dalyviai,9,FALSE))</f>
        <v>V-6 (1994-1995 m.)</v>
      </c>
      <c r="I9" s="38">
        <f>IF(ISBLANK(B9),"",VLOOKUP(B9,dalyviai,8,FALSE))</f>
        <v>0</v>
      </c>
      <c r="J9" s="42" t="s">
        <v>58</v>
      </c>
      <c r="K9" s="42" t="s">
        <v>59</v>
      </c>
      <c r="L9" s="48" t="s">
        <v>74</v>
      </c>
    </row>
    <row r="10" ht="12.75">
      <c r="L10" s="49"/>
    </row>
    <row r="11" spans="1:12" ht="12.75">
      <c r="A11" s="12">
        <v>1</v>
      </c>
      <c r="B11" s="7">
        <v>51</v>
      </c>
      <c r="C11" s="35" t="str">
        <f aca="true" t="shared" si="0" ref="C11:C17">IF(ISBLANK(B11),"",VLOOKUP(B11,dalyviai,2,FALSE))</f>
        <v>Titas</v>
      </c>
      <c r="D11" s="21" t="str">
        <f aca="true" t="shared" si="1" ref="D11:D17">IF(ISBLANK(B11),"",VLOOKUP(B11,dalyviai,3,FALSE))</f>
        <v>Pumputis</v>
      </c>
      <c r="E11" s="36">
        <f aca="true" t="shared" si="2" ref="E11:E17">IF(ISBLANK(B11),"",VLOOKUP(B11,dalyviai,5,FALSE))</f>
        <v>35532</v>
      </c>
      <c r="F11" s="37" t="str">
        <f>IF(ISBLANK(B11),"",VLOOKUP(B11,dalyviai,7,FALSE))</f>
        <v>Panevėžio triatlono klubas</v>
      </c>
      <c r="G11" s="41" t="str">
        <f aca="true" t="shared" si="3" ref="G11:G17">IF(ISBLANK(B11),"",VLOOKUP(B11,dalyviai,4,FALSE))</f>
        <v>V</v>
      </c>
      <c r="H11" s="38" t="str">
        <f aca="true" t="shared" si="4" ref="H11:H17">IF(ISBLANK(B11),"",VLOOKUP(B11,dalyviai,9,FALSE))</f>
        <v>V-5 (1996-1997 m.)</v>
      </c>
      <c r="I11" s="38">
        <f aca="true" t="shared" si="5" ref="I11:I17">IF(ISBLANK(B11),"",VLOOKUP(B11,dalyviai,8,FALSE))</f>
        <v>0</v>
      </c>
      <c r="J11" s="42" t="s">
        <v>41</v>
      </c>
      <c r="K11" s="42" t="s">
        <v>42</v>
      </c>
      <c r="L11" s="48" t="s">
        <v>65</v>
      </c>
    </row>
    <row r="12" spans="1:12" ht="12.75">
      <c r="A12" s="12">
        <v>2</v>
      </c>
      <c r="B12" s="7">
        <v>55</v>
      </c>
      <c r="C12" s="35" t="str">
        <f t="shared" si="0"/>
        <v>Martynas</v>
      </c>
      <c r="D12" s="21" t="str">
        <f t="shared" si="1"/>
        <v>Tamulis</v>
      </c>
      <c r="E12" s="36">
        <f t="shared" si="2"/>
        <v>30682</v>
      </c>
      <c r="F12" s="37" t="str">
        <f>IF(ISBLANK(B12),"",VLOOKUP(B12,dalyviai,7,FALSE))</f>
        <v>Vilnius</v>
      </c>
      <c r="G12" s="41" t="str">
        <f t="shared" si="3"/>
        <v>V</v>
      </c>
      <c r="H12" s="38" t="str">
        <f t="shared" si="4"/>
        <v>V-E (1974-1989 m.)</v>
      </c>
      <c r="I12" s="38">
        <f t="shared" si="5"/>
        <v>0</v>
      </c>
      <c r="J12" s="42" t="s">
        <v>64</v>
      </c>
      <c r="K12" s="42" t="s">
        <v>45</v>
      </c>
      <c r="L12" s="48" t="s">
        <v>67</v>
      </c>
    </row>
    <row r="13" spans="1:12" ht="12.75">
      <c r="A13" s="12">
        <v>3</v>
      </c>
      <c r="B13" s="7">
        <v>54</v>
      </c>
      <c r="C13" s="35" t="str">
        <f t="shared" si="0"/>
        <v>Marijus</v>
      </c>
      <c r="D13" s="21" t="str">
        <f t="shared" si="1"/>
        <v>Rindzevičius</v>
      </c>
      <c r="E13" s="36">
        <f t="shared" si="2"/>
        <v>29330</v>
      </c>
      <c r="F13" s="37" t="str">
        <f>IF(ISBLANK(B13),"",VLOOKUP(B13,dalyviai,7,FALSE))</f>
        <v>Skigo.LT</v>
      </c>
      <c r="G13" s="41" t="str">
        <f t="shared" si="3"/>
        <v>V</v>
      </c>
      <c r="H13" s="38" t="str">
        <f t="shared" si="4"/>
        <v>V-E (1974-1989 m.)</v>
      </c>
      <c r="I13" s="38">
        <f t="shared" si="5"/>
        <v>0</v>
      </c>
      <c r="J13" s="42" t="s">
        <v>46</v>
      </c>
      <c r="K13" s="42" t="s">
        <v>47</v>
      </c>
      <c r="L13" s="48" t="s">
        <v>68</v>
      </c>
    </row>
    <row r="14" spans="1:12" ht="12.75">
      <c r="A14" s="12">
        <v>4</v>
      </c>
      <c r="B14" s="7">
        <v>56</v>
      </c>
      <c r="C14" s="35" t="str">
        <f t="shared" si="0"/>
        <v>Aleksej</v>
      </c>
      <c r="D14" s="21" t="str">
        <f t="shared" si="1"/>
        <v>Smirnov</v>
      </c>
      <c r="E14" s="36">
        <f t="shared" si="2"/>
        <v>28740</v>
      </c>
      <c r="F14" s="37" t="str">
        <f>IF(ISBLANK(B14),"",VLOOKUP(B14,dalyviai,7,FALSE))</f>
        <v>Panevėžys</v>
      </c>
      <c r="G14" s="41" t="str">
        <f t="shared" si="3"/>
        <v>V</v>
      </c>
      <c r="H14" s="38" t="str">
        <f t="shared" si="4"/>
        <v>V-E (1974-1989 m.)</v>
      </c>
      <c r="I14" s="38">
        <f t="shared" si="5"/>
        <v>0</v>
      </c>
      <c r="J14" s="42" t="s">
        <v>48</v>
      </c>
      <c r="K14" s="42" t="s">
        <v>49</v>
      </c>
      <c r="L14" s="48" t="s">
        <v>69</v>
      </c>
    </row>
    <row r="15" spans="1:12" ht="12.75">
      <c r="A15" s="12">
        <v>5</v>
      </c>
      <c r="B15" s="7">
        <v>60</v>
      </c>
      <c r="C15" s="35" t="str">
        <f t="shared" si="0"/>
        <v>Mantas</v>
      </c>
      <c r="D15" s="21" t="str">
        <f t="shared" si="1"/>
        <v>Marcinkevičius</v>
      </c>
      <c r="E15" s="36">
        <f t="shared" si="2"/>
        <v>30317</v>
      </c>
      <c r="F15" s="37" t="str">
        <f>IF(ISBLANK(B15),"",VLOOKUP(B15,dalyviai,7,FALSE))</f>
        <v>Greitasis kurjeris</v>
      </c>
      <c r="G15" s="41" t="str">
        <f t="shared" si="3"/>
        <v>V</v>
      </c>
      <c r="H15" s="38" t="str">
        <f t="shared" si="4"/>
        <v>V-E (1974-1989 m.)</v>
      </c>
      <c r="I15" s="38">
        <f t="shared" si="5"/>
        <v>0</v>
      </c>
      <c r="J15" s="42" t="s">
        <v>52</v>
      </c>
      <c r="K15" s="42" t="s">
        <v>53</v>
      </c>
      <c r="L15" s="48" t="s">
        <v>71</v>
      </c>
    </row>
    <row r="16" spans="1:12" ht="12.75">
      <c r="A16" s="12">
        <v>6</v>
      </c>
      <c r="B16" s="7">
        <v>62</v>
      </c>
      <c r="C16" s="35" t="str">
        <f t="shared" si="0"/>
        <v>Dovydas</v>
      </c>
      <c r="D16" s="21" t="str">
        <f t="shared" si="1"/>
        <v>Sankauskas</v>
      </c>
      <c r="E16" s="36">
        <f t="shared" si="2"/>
        <v>28776</v>
      </c>
      <c r="F16" s="37" t="s">
        <v>77</v>
      </c>
      <c r="G16" s="41" t="str">
        <f t="shared" si="3"/>
        <v>V</v>
      </c>
      <c r="H16" s="38" t="str">
        <f t="shared" si="4"/>
        <v>V-E (1974-1989 m.)</v>
      </c>
      <c r="I16" s="38">
        <f t="shared" si="5"/>
        <v>0</v>
      </c>
      <c r="J16" s="42" t="s">
        <v>56</v>
      </c>
      <c r="K16" s="42" t="s">
        <v>57</v>
      </c>
      <c r="L16" s="48" t="s">
        <v>73</v>
      </c>
    </row>
    <row r="17" spans="1:12" ht="12.75">
      <c r="A17" s="12">
        <v>7</v>
      </c>
      <c r="B17" s="7">
        <v>59</v>
      </c>
      <c r="C17" s="35" t="str">
        <f t="shared" si="0"/>
        <v>Darius</v>
      </c>
      <c r="D17" s="21" t="str">
        <f t="shared" si="1"/>
        <v>Čepokas</v>
      </c>
      <c r="E17" s="36">
        <f t="shared" si="2"/>
        <v>29635</v>
      </c>
      <c r="F17" s="37" t="str">
        <f>IF(ISBLANK(B17),"",VLOOKUP(B17,dalyviai,7,FALSE))</f>
        <v>"Neries kilpos"</v>
      </c>
      <c r="G17" s="41" t="str">
        <f t="shared" si="3"/>
        <v>V</v>
      </c>
      <c r="H17" s="38" t="str">
        <f t="shared" si="4"/>
        <v>V-E (1974-1989 m.)</v>
      </c>
      <c r="I17" s="38">
        <f t="shared" si="5"/>
        <v>0</v>
      </c>
      <c r="J17" s="42" t="s">
        <v>60</v>
      </c>
      <c r="K17" s="42" t="s">
        <v>61</v>
      </c>
      <c r="L17" s="48" t="s">
        <v>75</v>
      </c>
    </row>
    <row r="18" ht="12.75">
      <c r="L18" s="49"/>
    </row>
    <row r="19" spans="1:12" ht="12.75">
      <c r="A19" s="12">
        <v>1</v>
      </c>
      <c r="B19" s="7">
        <v>58</v>
      </c>
      <c r="C19" s="35" t="str">
        <f>IF(ISBLANK(B19),"",VLOOKUP(B19,dalyviai,2,FALSE))</f>
        <v>Rimas</v>
      </c>
      <c r="D19" s="21" t="str">
        <f>IF(ISBLANK(B19),"",VLOOKUP(B19,dalyviai,3,FALSE))</f>
        <v>Jankūnas</v>
      </c>
      <c r="E19" s="36">
        <f>IF(ISBLANK(B19),"",VLOOKUP(B19,dalyviai,5,FALSE))</f>
        <v>24832</v>
      </c>
      <c r="F19" s="37" t="str">
        <f>IF(ISBLANK(B19),"",VLOOKUP(B19,dalyviai,7,FALSE))</f>
        <v>Kauno BMK</v>
      </c>
      <c r="G19" s="41" t="str">
        <f>IF(ISBLANK(B19),"",VLOOKUP(B19,dalyviai,4,FALSE))</f>
        <v>V</v>
      </c>
      <c r="H19" s="38" t="str">
        <f>IF(ISBLANK(B19),"",VLOOKUP(B19,dalyviai,9,FALSE))</f>
        <v>V-V3 (1964-1973 m.)</v>
      </c>
      <c r="I19" s="38">
        <f>IF(ISBLANK(B19),"",VLOOKUP(B19,dalyviai,8,FALSE))</f>
        <v>0</v>
      </c>
      <c r="J19" s="42" t="s">
        <v>50</v>
      </c>
      <c r="K19" s="42" t="s">
        <v>51</v>
      </c>
      <c r="L19" s="48" t="s">
        <v>70</v>
      </c>
    </row>
  </sheetData>
  <sheetProtection/>
  <conditionalFormatting sqref="G7:G9 G5 G11:G17 G19">
    <cfRule type="cellIs" priority="2" dxfId="4" operator="equal" stopIfTrue="1">
      <formula>"m"</formula>
    </cfRule>
  </conditionalFormatting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Triatlonas</cp:lastModifiedBy>
  <cp:lastPrinted>2013-09-21T13:45:36Z</cp:lastPrinted>
  <dcterms:created xsi:type="dcterms:W3CDTF">2013-09-21T10:39:11Z</dcterms:created>
  <dcterms:modified xsi:type="dcterms:W3CDTF">2013-09-23T07:00:20Z</dcterms:modified>
  <cp:category/>
  <cp:version/>
  <cp:contentType/>
  <cp:contentStatus/>
</cp:coreProperties>
</file>